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c77d2b57c510d31/Documents/Karaté/TRESORIER KCM/"/>
    </mc:Choice>
  </mc:AlternateContent>
  <xr:revisionPtr revIDLastSave="18" documentId="13_ncr:1_{6534CC90-44A1-4578-85CB-D6D3B096CAB9}" xr6:coauthVersionLast="47" xr6:coauthVersionMax="47" xr10:uidLastSave="{F072552A-0DAD-41F5-AFE4-E241D9C3ABF4}"/>
  <bookViews>
    <workbookView xWindow="-120" yWindow="-120" windowWidth="20730" windowHeight="11160" tabRatio="779" firstSheet="9" activeTab="13" xr2:uid="{00000000-000D-0000-FFFF-FFFF00000000}"/>
  </bookViews>
  <sheets>
    <sheet name="Saison 21 22" sheetId="1" state="hidden" r:id="rId1"/>
    <sheet name="Budget 22 23" sheetId="2" state="hidden" r:id="rId2"/>
    <sheet name="adherent maurecourt asso" sheetId="16" state="hidden" r:id="rId3"/>
    <sheet name="Maurecourt 23 24" sheetId="3" state="hidden" r:id="rId4"/>
    <sheet name="Vernouillet 22 23" sheetId="4" state="hidden" r:id="rId5"/>
    <sheet name="draft appel" sheetId="6" state="hidden" r:id="rId6"/>
    <sheet name="vernouillet didier" sheetId="7" state="hidden" r:id="rId7"/>
    <sheet name="draft tournoi " sheetId="9" state="hidden" r:id="rId8"/>
    <sheet name="old adherent Maurecourt 24 25 " sheetId="17" state="hidden" r:id="rId9"/>
    <sheet name="adherents Maurecourt 25 26" sheetId="18" r:id="rId10"/>
    <sheet name="Comptes 25 26" sheetId="22" state="hidden" r:id="rId11"/>
    <sheet name="Mouvements 2026" sheetId="26" r:id="rId12"/>
    <sheet name="Extract datas annee sep 25" sheetId="31" r:id="rId13"/>
    <sheet name="TCD Saison 2025 2026" sheetId="33" r:id="rId14"/>
    <sheet name="previsionnel 27" sheetId="28" r:id="rId15"/>
    <sheet name="Mouvements 2025" sheetId="27" state="hidden" r:id="rId16"/>
    <sheet name="TCD budget 2025 2026" sheetId="23" state="hidden" r:id="rId17"/>
    <sheet name="contacts 25 26" sheetId="25" r:id="rId18"/>
    <sheet name="Liste budget" sheetId="21" r:id="rId19"/>
    <sheet name="draft grade" sheetId="13" state="hidden" r:id="rId20"/>
    <sheet name="draft pour appel" sheetId="15" state="hidden" r:id="rId21"/>
  </sheets>
  <definedNames>
    <definedName name="_xlnm._FilterDatabase" localSheetId="9" hidden="1">'adherents Maurecourt 25 26'!$C$2:$AD$67</definedName>
    <definedName name="_xlnm._FilterDatabase" localSheetId="10" hidden="1">'Comptes 25 26'!$A$5:$G$85</definedName>
    <definedName name="_xlnm._FilterDatabase" localSheetId="17" hidden="1">'contacts 25 26'!$A$1:$M$63</definedName>
    <definedName name="_xlnm._FilterDatabase" localSheetId="3" hidden="1">'Maurecourt 23 24'!$A$2:$AC$52</definedName>
    <definedName name="_xlnm._FilterDatabase" localSheetId="11" hidden="1">'Mouvements 2026'!$A$18:$I$115</definedName>
    <definedName name="_xlnm._FilterDatabase" localSheetId="8" hidden="1">'old adherent Maurecourt 24 25 '!$A$2:$AD$55</definedName>
    <definedName name="_xlnm._FilterDatabase" localSheetId="4" hidden="1">'Vernouillet 22 23'!$A$2:$AD$2</definedName>
    <definedName name="_xlnm._FilterDatabase" localSheetId="6" hidden="1">'vernouillet didier'!$A$2:$MW$151</definedName>
    <definedName name="_xlnm.Print_Titles" localSheetId="5">'draft appel'!$1:$1</definedName>
    <definedName name="_xlnm.Print_Area" localSheetId="1">'Budget 22 23'!$A$1:$J$24</definedName>
    <definedName name="_xlnm.Print_Area" localSheetId="10">'Comptes 25 26'!$A$1:$G$85</definedName>
    <definedName name="_xlnm.Print_Area" localSheetId="0">'Saison 21 22'!$A$1:$P$183</definedName>
  </definedNames>
  <calcPr calcId="181029"/>
  <pivotCaches>
    <pivotCache cacheId="15" r:id="rId22"/>
    <pivotCache cacheId="48" r:id="rId2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26" l="1"/>
  <c r="H114" i="26"/>
  <c r="G114" i="26"/>
  <c r="D12" i="33"/>
  <c r="N87" i="31"/>
  <c r="O87" i="31" s="1"/>
  <c r="M87" i="31"/>
  <c r="F32" i="26"/>
  <c r="F33" i="26"/>
  <c r="I114" i="26" l="1"/>
  <c r="J112" i="26"/>
  <c r="J111" i="26" s="1"/>
  <c r="J110" i="26" s="1"/>
  <c r="J109" i="26" s="1"/>
  <c r="J108" i="26" s="1"/>
  <c r="J107" i="26" s="1"/>
  <c r="J106" i="26" s="1"/>
  <c r="J105" i="26" s="1"/>
  <c r="J104" i="26" s="1"/>
  <c r="J103" i="26" s="1"/>
  <c r="J102" i="26" s="1"/>
  <c r="J101" i="26" s="1"/>
  <c r="J100" i="26" s="1"/>
  <c r="J99" i="26" s="1"/>
  <c r="J98" i="26" s="1"/>
  <c r="I73" i="27"/>
  <c r="I72" i="27"/>
  <c r="I71" i="27" s="1"/>
  <c r="I70" i="27" s="1"/>
  <c r="I69" i="27" s="1"/>
  <c r="I68" i="27" s="1"/>
  <c r="I67" i="27" s="1"/>
  <c r="I66" i="27" s="1"/>
  <c r="I65" i="27" s="1"/>
  <c r="I64" i="27" s="1"/>
  <c r="I63" i="27" s="1"/>
  <c r="I62" i="27" s="1"/>
  <c r="I61" i="27" s="1"/>
  <c r="I60" i="27" s="1"/>
  <c r="I59" i="27" s="1"/>
  <c r="I58" i="27" s="1"/>
  <c r="I57" i="27" s="1"/>
  <c r="I56" i="27" s="1"/>
  <c r="I55" i="27" s="1"/>
  <c r="I54" i="27" s="1"/>
  <c r="I53" i="27" s="1"/>
  <c r="I52" i="27" s="1"/>
  <c r="I51" i="27" s="1"/>
  <c r="I50" i="27" s="1"/>
  <c r="I49" i="27" s="1"/>
  <c r="I48" i="27" s="1"/>
  <c r="I47" i="27" s="1"/>
  <c r="I46" i="27" s="1"/>
  <c r="I45" i="27" s="1"/>
  <c r="I44" i="27" s="1"/>
  <c r="I43" i="27" s="1"/>
  <c r="I42" i="27" s="1"/>
  <c r="I41" i="27" s="1"/>
  <c r="I40" i="27" s="1"/>
  <c r="I39" i="27" s="1"/>
  <c r="I38" i="27" s="1"/>
  <c r="I37" i="27" s="1"/>
  <c r="I36" i="27" s="1"/>
  <c r="I35" i="27" s="1"/>
  <c r="I34" i="27" s="1"/>
  <c r="I33" i="27" s="1"/>
  <c r="I32" i="27" s="1"/>
  <c r="I31" i="27" s="1"/>
  <c r="I30" i="27" s="1"/>
  <c r="I29" i="27" s="1"/>
  <c r="I28" i="27" s="1"/>
  <c r="I27" i="27" s="1"/>
  <c r="I26" i="27" s="1"/>
  <c r="I25" i="27" s="1"/>
  <c r="I24" i="27" s="1"/>
  <c r="I23" i="27" s="1"/>
  <c r="I22" i="27" s="1"/>
  <c r="I21" i="27" s="1"/>
  <c r="I20" i="27" s="1"/>
  <c r="F67" i="25"/>
  <c r="E80" i="22"/>
  <c r="B80" i="22"/>
  <c r="B79" i="22"/>
  <c r="B78" i="22"/>
  <c r="B77" i="22"/>
  <c r="F70" i="22"/>
  <c r="F74" i="22" s="1"/>
  <c r="F78" i="22" s="1"/>
  <c r="G69" i="22"/>
  <c r="E68" i="22"/>
  <c r="E67" i="22"/>
  <c r="E76" i="22" s="1"/>
  <c r="E66" i="22"/>
  <c r="E70" i="22" s="1"/>
  <c r="E74" i="22" s="1"/>
  <c r="E78" i="22" s="1"/>
  <c r="E65" i="22"/>
  <c r="E71" i="22" s="1"/>
  <c r="E75" i="22" s="1"/>
  <c r="E81" i="22" s="1"/>
  <c r="E64" i="22"/>
  <c r="E69" i="22" s="1"/>
  <c r="E73" i="22" s="1"/>
  <c r="E77" i="22" s="1"/>
  <c r="B63" i="22"/>
  <c r="AD52" i="18"/>
  <c r="AD58" i="18"/>
  <c r="U20" i="18"/>
  <c r="U62" i="18"/>
  <c r="U61" i="18"/>
  <c r="X67" i="18"/>
  <c r="Y67" i="18"/>
  <c r="Z67" i="18"/>
  <c r="AA67" i="18"/>
  <c r="AB67" i="18"/>
  <c r="AC67" i="18"/>
  <c r="AF28" i="18"/>
  <c r="AH40" i="18"/>
  <c r="AH41" i="18" s="1"/>
  <c r="AD28" i="18"/>
  <c r="U4" i="18"/>
  <c r="AD4" i="18"/>
  <c r="AJ60" i="18"/>
  <c r="AD48" i="18"/>
  <c r="AD18" i="18"/>
  <c r="S18" i="18" s="1"/>
  <c r="AD57" i="18"/>
  <c r="V54" i="18"/>
  <c r="V67" i="18" s="1"/>
  <c r="AD49" i="18"/>
  <c r="AJ37" i="18"/>
  <c r="AI49" i="18"/>
  <c r="AJ45" i="18"/>
  <c r="AE25" i="18"/>
  <c r="U22" i="18"/>
  <c r="S21" i="18"/>
  <c r="U21" i="18" s="1"/>
  <c r="U16" i="18"/>
  <c r="U13" i="18"/>
  <c r="U7" i="18"/>
  <c r="AD7" i="18" s="1"/>
  <c r="U6" i="18"/>
  <c r="AD6" i="18" s="1"/>
  <c r="S12" i="18"/>
  <c r="U12" i="18" s="1"/>
  <c r="AD12" i="18" s="1"/>
  <c r="S9" i="18"/>
  <c r="U9" i="18" s="1"/>
  <c r="AD9" i="18" s="1"/>
  <c r="S11" i="18"/>
  <c r="U11" i="18" s="1"/>
  <c r="AD11" i="18" s="1"/>
  <c r="S10" i="18"/>
  <c r="U10" i="18" s="1"/>
  <c r="AD10" i="18" s="1"/>
  <c r="AD42" i="18"/>
  <c r="U38" i="18"/>
  <c r="AD38" i="18" s="1"/>
  <c r="U37" i="18"/>
  <c r="AD37" i="18" s="1"/>
  <c r="AD59" i="18"/>
  <c r="U31" i="18"/>
  <c r="AD31" i="18" s="1"/>
  <c r="AD41" i="18"/>
  <c r="AD15" i="18"/>
  <c r="AD47" i="18"/>
  <c r="U70" i="17"/>
  <c r="S63" i="17"/>
  <c r="T63" i="17" s="1"/>
  <c r="S64" i="17"/>
  <c r="T64" i="17" s="1"/>
  <c r="S62" i="17"/>
  <c r="T62" i="17" s="1"/>
  <c r="U64" i="17"/>
  <c r="U65" i="17" s="1"/>
  <c r="U63" i="17"/>
  <c r="U71" i="17" s="1"/>
  <c r="AD35" i="18"/>
  <c r="P21" i="9"/>
  <c r="AD23" i="18"/>
  <c r="W33" i="18"/>
  <c r="AD33" i="18" s="1"/>
  <c r="AD26" i="18"/>
  <c r="AD36" i="18"/>
  <c r="AD34" i="18"/>
  <c r="AD19" i="18"/>
  <c r="U50" i="18"/>
  <c r="AD50" i="18" s="1"/>
  <c r="AD19" i="17"/>
  <c r="Q67" i="18"/>
  <c r="AD24" i="18"/>
  <c r="AD45" i="18"/>
  <c r="AD32" i="18"/>
  <c r="AD44" i="18"/>
  <c r="AD51" i="18"/>
  <c r="AD17" i="18"/>
  <c r="AD30" i="18"/>
  <c r="AD14" i="18"/>
  <c r="AD60" i="18"/>
  <c r="AD25" i="18"/>
  <c r="AD63" i="18"/>
  <c r="AD65" i="18"/>
  <c r="AD55" i="18"/>
  <c r="AD40" i="18"/>
  <c r="AD64" i="18"/>
  <c r="AD8" i="18"/>
  <c r="AD39" i="18"/>
  <c r="AD53" i="18"/>
  <c r="AD29" i="18"/>
  <c r="AD46" i="18"/>
  <c r="G1" i="18"/>
  <c r="H18" i="18" s="1"/>
  <c r="I18" i="18" s="1"/>
  <c r="AD47" i="17"/>
  <c r="AD48" i="17"/>
  <c r="AD12" i="17"/>
  <c r="D14" i="23"/>
  <c r="J97" i="26" l="1"/>
  <c r="L98" i="26"/>
  <c r="J96" i="26"/>
  <c r="J95" i="26" s="1"/>
  <c r="J94" i="26" s="1"/>
  <c r="J93" i="26" s="1"/>
  <c r="J92" i="26" s="1"/>
  <c r="J91" i="26" s="1"/>
  <c r="J90" i="26" s="1"/>
  <c r="J89" i="26" s="1"/>
  <c r="J88" i="26" s="1"/>
  <c r="J87" i="26" s="1"/>
  <c r="J86" i="26" s="1"/>
  <c r="J85" i="26" s="1"/>
  <c r="J84" i="26" s="1"/>
  <c r="J83" i="26" s="1"/>
  <c r="J82" i="26" s="1"/>
  <c r="J81" i="26" s="1"/>
  <c r="J80" i="26" s="1"/>
  <c r="J79" i="26" s="1"/>
  <c r="J78" i="26" s="1"/>
  <c r="J77" i="26" s="1"/>
  <c r="J76" i="26" s="1"/>
  <c r="J75" i="26" s="1"/>
  <c r="J74" i="26" s="1"/>
  <c r="J73" i="26" s="1"/>
  <c r="J72" i="26" s="1"/>
  <c r="J71" i="26" s="1"/>
  <c r="J70" i="26" s="1"/>
  <c r="J69" i="26" s="1"/>
  <c r="J68" i="26" s="1"/>
  <c r="J67" i="26" s="1"/>
  <c r="J66" i="26" s="1"/>
  <c r="J65" i="26" s="1"/>
  <c r="J64" i="26" s="1"/>
  <c r="J63" i="26" s="1"/>
  <c r="J62" i="26" s="1"/>
  <c r="J61" i="26" s="1"/>
  <c r="J60" i="26" s="1"/>
  <c r="J59" i="26" s="1"/>
  <c r="J58" i="26" s="1"/>
  <c r="J57" i="26" s="1"/>
  <c r="J56" i="26" s="1"/>
  <c r="J55" i="26" s="1"/>
  <c r="J54" i="26" s="1"/>
  <c r="J53" i="26" s="1"/>
  <c r="J52" i="26" s="1"/>
  <c r="J51" i="26" s="1"/>
  <c r="J50" i="26" s="1"/>
  <c r="J49" i="26" s="1"/>
  <c r="J48" i="26" s="1"/>
  <c r="J47" i="26" s="1"/>
  <c r="J46" i="26" s="1"/>
  <c r="J45" i="26" s="1"/>
  <c r="J44" i="26" s="1"/>
  <c r="J43" i="26" s="1"/>
  <c r="J42" i="26" s="1"/>
  <c r="J41" i="26" s="1"/>
  <c r="J40" i="26" s="1"/>
  <c r="J39" i="26" s="1"/>
  <c r="J38" i="26" s="1"/>
  <c r="J37" i="26" s="1"/>
  <c r="J36" i="26" s="1"/>
  <c r="J35" i="26" s="1"/>
  <c r="J34" i="26" s="1"/>
  <c r="J33" i="26" s="1"/>
  <c r="J32" i="26" s="1"/>
  <c r="J31" i="26" s="1"/>
  <c r="J30" i="26" s="1"/>
  <c r="J29" i="26" s="1"/>
  <c r="J28" i="26" s="1"/>
  <c r="J27" i="26" s="1"/>
  <c r="J26" i="26" s="1"/>
  <c r="J25" i="26" s="1"/>
  <c r="J24" i="26" s="1"/>
  <c r="J23" i="26" s="1"/>
  <c r="H13" i="28"/>
  <c r="F82" i="22"/>
  <c r="G73" i="22"/>
  <c r="U67" i="18"/>
  <c r="H52" i="18"/>
  <c r="H58" i="18"/>
  <c r="H48" i="18"/>
  <c r="I48" i="18" s="1"/>
  <c r="H28" i="18"/>
  <c r="T65" i="17"/>
  <c r="S65" i="17"/>
  <c r="H57" i="18"/>
  <c r="I57" i="18" s="1"/>
  <c r="AD21" i="18"/>
  <c r="W54" i="18"/>
  <c r="S54" i="18" s="1"/>
  <c r="H5" i="18"/>
  <c r="H4" i="18"/>
  <c r="H62" i="18"/>
  <c r="H61" i="18"/>
  <c r="H54" i="18"/>
  <c r="H49" i="18"/>
  <c r="H27" i="18"/>
  <c r="H22" i="18"/>
  <c r="H20" i="18"/>
  <c r="H16" i="18"/>
  <c r="H13" i="18"/>
  <c r="U72" i="17"/>
  <c r="U74" i="17" s="1"/>
  <c r="V74" i="17" s="1"/>
  <c r="W74" i="17" s="1"/>
  <c r="U66" i="17"/>
  <c r="V66" i="17" s="1"/>
  <c r="V67" i="17" s="1"/>
  <c r="H9" i="18"/>
  <c r="H42" i="18"/>
  <c r="H59" i="18"/>
  <c r="H41" i="18"/>
  <c r="H47" i="18"/>
  <c r="H15" i="18"/>
  <c r="H35" i="18"/>
  <c r="H23" i="18"/>
  <c r="H26" i="18"/>
  <c r="H36" i="18"/>
  <c r="H34" i="18"/>
  <c r="H19" i="18"/>
  <c r="W56" i="18"/>
  <c r="H7" i="18"/>
  <c r="H10" i="18"/>
  <c r="H63" i="18"/>
  <c r="H25" i="18"/>
  <c r="H65" i="18"/>
  <c r="H33" i="18"/>
  <c r="H14" i="18"/>
  <c r="H12" i="18"/>
  <c r="H24" i="18"/>
  <c r="H46" i="18"/>
  <c r="H53" i="18"/>
  <c r="H8" i="18"/>
  <c r="H50" i="18"/>
  <c r="H64" i="18"/>
  <c r="H40" i="18"/>
  <c r="H21" i="18"/>
  <c r="H60" i="18"/>
  <c r="H37" i="18"/>
  <c r="H30" i="18"/>
  <c r="H51" i="18"/>
  <c r="H44" i="18"/>
  <c r="H38" i="18"/>
  <c r="H31" i="18"/>
  <c r="H43" i="18"/>
  <c r="H11" i="18"/>
  <c r="H17" i="18"/>
  <c r="H32" i="18"/>
  <c r="H45" i="18"/>
  <c r="H29" i="18"/>
  <c r="H39" i="18"/>
  <c r="H56" i="18"/>
  <c r="H6" i="18"/>
  <c r="H55" i="18"/>
  <c r="AD45" i="17"/>
  <c r="AC55" i="17"/>
  <c r="AB55" i="17"/>
  <c r="AA55" i="17"/>
  <c r="Y55" i="17"/>
  <c r="X55" i="17"/>
  <c r="W55" i="17"/>
  <c r="V55" i="17"/>
  <c r="U55" i="17"/>
  <c r="S55" i="17"/>
  <c r="Q55" i="17"/>
  <c r="AD54" i="17"/>
  <c r="AD27" i="17"/>
  <c r="AD5" i="17"/>
  <c r="AD28" i="17"/>
  <c r="AD43" i="17"/>
  <c r="AD38" i="17"/>
  <c r="AD14" i="17"/>
  <c r="AD23" i="17"/>
  <c r="AD42" i="17"/>
  <c r="AD33" i="17"/>
  <c r="AD6" i="17"/>
  <c r="AD40" i="17"/>
  <c r="AD4" i="17"/>
  <c r="AD51" i="17"/>
  <c r="AD30" i="17"/>
  <c r="AD34" i="17"/>
  <c r="AD15" i="17"/>
  <c r="AD39" i="17"/>
  <c r="AD17" i="17"/>
  <c r="AD20" i="17"/>
  <c r="AD18" i="17"/>
  <c r="AD52" i="17"/>
  <c r="AD44" i="17"/>
  <c r="AD13" i="17"/>
  <c r="AD10" i="17"/>
  <c r="AD50" i="17"/>
  <c r="AD46" i="17"/>
  <c r="AD21" i="17"/>
  <c r="AD11" i="17"/>
  <c r="AD16" i="17"/>
  <c r="AD7" i="17"/>
  <c r="AD3" i="17"/>
  <c r="AD41" i="17"/>
  <c r="AD49" i="17"/>
  <c r="AD29" i="17"/>
  <c r="AD8" i="17"/>
  <c r="AD31" i="17"/>
  <c r="AD24" i="17"/>
  <c r="AD22" i="17"/>
  <c r="AD9" i="17"/>
  <c r="AD26" i="17"/>
  <c r="AD32" i="17"/>
  <c r="AD36" i="17"/>
  <c r="AD25" i="17"/>
  <c r="AD37" i="17"/>
  <c r="G1" i="17"/>
  <c r="H35" i="17" s="1"/>
  <c r="P87" i="31" l="1"/>
  <c r="J22" i="26"/>
  <c r="J21" i="26" s="1"/>
  <c r="J20" i="26" s="1"/>
  <c r="G77" i="22"/>
  <c r="G83" i="22"/>
  <c r="H84" i="22" s="1"/>
  <c r="W67" i="18"/>
  <c r="S67" i="18"/>
  <c r="AD55" i="17"/>
  <c r="AD56" i="18"/>
  <c r="AD67" i="18" s="1"/>
  <c r="H19" i="17"/>
  <c r="H49" i="17"/>
  <c r="H47" i="17"/>
  <c r="H48" i="17"/>
  <c r="H27" i="17"/>
  <c r="H10" i="17"/>
  <c r="H12" i="17"/>
  <c r="H37" i="17"/>
  <c r="H44" i="17"/>
  <c r="I44" i="17" s="1"/>
  <c r="H17" i="17"/>
  <c r="H36" i="17"/>
  <c r="H8" i="17"/>
  <c r="H41" i="17"/>
  <c r="H11" i="17"/>
  <c r="H22" i="17"/>
  <c r="H45" i="17"/>
  <c r="H3" i="17"/>
  <c r="H24" i="17"/>
  <c r="H29" i="17"/>
  <c r="H7" i="17"/>
  <c r="H31" i="17"/>
  <c r="H16" i="17"/>
  <c r="H14" i="17"/>
  <c r="H38" i="17"/>
  <c r="H43" i="17"/>
  <c r="H5" i="17"/>
  <c r="H28" i="17"/>
  <c r="Y61" i="17"/>
  <c r="H32" i="17"/>
  <c r="H25" i="17"/>
  <c r="H18" i="17"/>
  <c r="H15" i="17"/>
  <c r="H30" i="17"/>
  <c r="H4" i="17"/>
  <c r="H6" i="17"/>
  <c r="H42" i="17"/>
  <c r="H21" i="17"/>
  <c r="H13" i="17"/>
  <c r="H26" i="17"/>
  <c r="H52" i="17"/>
  <c r="H34" i="17"/>
  <c r="H23" i="17"/>
  <c r="H50" i="17"/>
  <c r="H9" i="17"/>
  <c r="H20" i="17"/>
  <c r="H39" i="17"/>
  <c r="H51" i="17"/>
  <c r="H40" i="17"/>
  <c r="H33" i="17"/>
  <c r="H46" i="17"/>
  <c r="S52" i="3"/>
  <c r="H19" i="26" l="1"/>
  <c r="AC25" i="3"/>
  <c r="Q87" i="31" l="1"/>
  <c r="H14" i="28"/>
  <c r="J14" i="28" s="1"/>
  <c r="O20" i="2"/>
  <c r="H15" i="28" l="1"/>
  <c r="H23" i="28" s="1"/>
  <c r="I23" i="28" s="1"/>
  <c r="I14" i="28"/>
  <c r="AJ151" i="7"/>
  <c r="AI151" i="7"/>
  <c r="AH151" i="7"/>
  <c r="AG151" i="7"/>
  <c r="AF151" i="7"/>
  <c r="AE151" i="7"/>
  <c r="AD151" i="7"/>
  <c r="AC151" i="7"/>
  <c r="AB151" i="7"/>
  <c r="AA151" i="7"/>
  <c r="Z151" i="7"/>
  <c r="Y151" i="7"/>
  <c r="X151" i="7"/>
  <c r="W151" i="7"/>
  <c r="U151" i="7"/>
  <c r="S151" i="7"/>
  <c r="AK150" i="7"/>
  <c r="AK149" i="7"/>
  <c r="AK148" i="7"/>
  <c r="AK147" i="7"/>
  <c r="AK146" i="7"/>
  <c r="AK145" i="7"/>
  <c r="AK144" i="7"/>
  <c r="AK143" i="7"/>
  <c r="AK47" i="7"/>
  <c r="AK100" i="7"/>
  <c r="AK25" i="7"/>
  <c r="AK6" i="7"/>
  <c r="AK102" i="7"/>
  <c r="AK59" i="7"/>
  <c r="AK33" i="7"/>
  <c r="AK3" i="7"/>
  <c r="AK39" i="7"/>
  <c r="AK42" i="7"/>
  <c r="AK72" i="7"/>
  <c r="AK111" i="7"/>
  <c r="AK132" i="7"/>
  <c r="AK44" i="7"/>
  <c r="AK11" i="7"/>
  <c r="AK62" i="7"/>
  <c r="AK30" i="7"/>
  <c r="AK37" i="7"/>
  <c r="AK122" i="7"/>
  <c r="AK119" i="7"/>
  <c r="AK41" i="7"/>
  <c r="AK52" i="7"/>
  <c r="AK71" i="7"/>
  <c r="AK126" i="7"/>
  <c r="AK80" i="7"/>
  <c r="AK60" i="7"/>
  <c r="AK35" i="7"/>
  <c r="AK84" i="7"/>
  <c r="AK64" i="7"/>
  <c r="AK48" i="7"/>
  <c r="AK96" i="7"/>
  <c r="AK79" i="7"/>
  <c r="AK67" i="7"/>
  <c r="AK120" i="7"/>
  <c r="AK78" i="7"/>
  <c r="AK93" i="7"/>
  <c r="AK127" i="7"/>
  <c r="AK28" i="7"/>
  <c r="AK8" i="7"/>
  <c r="AK22" i="7"/>
  <c r="AK18" i="7"/>
  <c r="AK23" i="7"/>
  <c r="AK110" i="7"/>
  <c r="AK92" i="7"/>
  <c r="AK27" i="7"/>
  <c r="AK103" i="7"/>
  <c r="AK86" i="7"/>
  <c r="AK128" i="7"/>
  <c r="AK53" i="7"/>
  <c r="AK61" i="7"/>
  <c r="AK109" i="7"/>
  <c r="AK77" i="7"/>
  <c r="AK136" i="7"/>
  <c r="AK43" i="7"/>
  <c r="AK56" i="7"/>
  <c r="AK105" i="7"/>
  <c r="AK124" i="7"/>
  <c r="AK69" i="7"/>
  <c r="AK5" i="7"/>
  <c r="AK57" i="7"/>
  <c r="AK121" i="7"/>
  <c r="AK9" i="7"/>
  <c r="AK131" i="7"/>
  <c r="AK129" i="7"/>
  <c r="AK115" i="7"/>
  <c r="AK68" i="7"/>
  <c r="AK123" i="7"/>
  <c r="AK24" i="7"/>
  <c r="AK49" i="7"/>
  <c r="AK108" i="7"/>
  <c r="AK50" i="7"/>
  <c r="AK14" i="7"/>
  <c r="AK114" i="7"/>
  <c r="AK55" i="7"/>
  <c r="AK16" i="7"/>
  <c r="AK99" i="7"/>
  <c r="AK135" i="7"/>
  <c r="AK51" i="7"/>
  <c r="AK88" i="7"/>
  <c r="AK89" i="7"/>
  <c r="AK21" i="7"/>
  <c r="AK65" i="7"/>
  <c r="AK32" i="7"/>
  <c r="AK15" i="7"/>
  <c r="AK107" i="7"/>
  <c r="AK36" i="7"/>
  <c r="AK63" i="7"/>
  <c r="AK13" i="7"/>
  <c r="AK118" i="7"/>
  <c r="AK46" i="7"/>
  <c r="AK31" i="7"/>
  <c r="AK4" i="7"/>
  <c r="AK134" i="7"/>
  <c r="AK98" i="7"/>
  <c r="AK116" i="7"/>
  <c r="AK10" i="7"/>
  <c r="AK87" i="7"/>
  <c r="AK58" i="7"/>
  <c r="AK104" i="7"/>
  <c r="AK12" i="7"/>
  <c r="AK74" i="7"/>
  <c r="AK113" i="7"/>
  <c r="AK142" i="7"/>
  <c r="J142" i="7"/>
  <c r="AK141" i="7"/>
  <c r="J141" i="7"/>
  <c r="AK140" i="7"/>
  <c r="J140" i="7"/>
  <c r="AK139" i="7"/>
  <c r="J139" i="7"/>
  <c r="AK85" i="7"/>
  <c r="AK45" i="7"/>
  <c r="AK97" i="7"/>
  <c r="AK82" i="7"/>
  <c r="AK83" i="7"/>
  <c r="AK76" i="7"/>
  <c r="AK81" i="7"/>
  <c r="AK19" i="7"/>
  <c r="AK130" i="7"/>
  <c r="AK94" i="7"/>
  <c r="AK75" i="7"/>
  <c r="AK29" i="7"/>
  <c r="AK17" i="7"/>
  <c r="AK91" i="7"/>
  <c r="AK66" i="7"/>
  <c r="AK125" i="7"/>
  <c r="AK138" i="7"/>
  <c r="J138" i="7"/>
  <c r="AK137" i="7"/>
  <c r="J137" i="7"/>
  <c r="AK117" i="7"/>
  <c r="AK101" i="7"/>
  <c r="AK40" i="7"/>
  <c r="AK95" i="7"/>
  <c r="AK112" i="7"/>
  <c r="AK73" i="7"/>
  <c r="AK34" i="7"/>
  <c r="AK70" i="7"/>
  <c r="AK54" i="7"/>
  <c r="AK90" i="7"/>
  <c r="AK133" i="7"/>
  <c r="AK38" i="7"/>
  <c r="AK106" i="7"/>
  <c r="AK20" i="7"/>
  <c r="AK26" i="7"/>
  <c r="AK7" i="7"/>
  <c r="I1" i="7"/>
  <c r="J47" i="7" s="1"/>
  <c r="AK151" i="7" l="1"/>
  <c r="J34" i="7"/>
  <c r="J81" i="7"/>
  <c r="J134" i="7"/>
  <c r="J135" i="7"/>
  <c r="J136" i="7"/>
  <c r="J41" i="7"/>
  <c r="J54" i="7"/>
  <c r="J130" i="7"/>
  <c r="J116" i="7"/>
  <c r="J88" i="7"/>
  <c r="J27" i="7"/>
  <c r="J26" i="7"/>
  <c r="J66" i="7"/>
  <c r="J74" i="7"/>
  <c r="J107" i="7"/>
  <c r="J49" i="7"/>
  <c r="J127" i="7"/>
  <c r="J117" i="7"/>
  <c r="J85" i="7"/>
  <c r="J63" i="7"/>
  <c r="J50" i="7"/>
  <c r="J121" i="7"/>
  <c r="J64" i="7"/>
  <c r="J133" i="7"/>
  <c r="J40" i="7"/>
  <c r="J75" i="7"/>
  <c r="J97" i="7"/>
  <c r="J87" i="7"/>
  <c r="J118" i="7"/>
  <c r="J21" i="7"/>
  <c r="J114" i="7"/>
  <c r="J115" i="7"/>
  <c r="J124" i="7"/>
  <c r="J53" i="7"/>
  <c r="J18" i="7"/>
  <c r="J67" i="7"/>
  <c r="J80" i="7"/>
  <c r="J106" i="7"/>
  <c r="J112" i="7"/>
  <c r="J17" i="7"/>
  <c r="J83" i="7"/>
  <c r="J104" i="7"/>
  <c r="J31" i="7"/>
  <c r="J32" i="7"/>
  <c r="J16" i="7"/>
  <c r="J123" i="7"/>
  <c r="J5" i="7"/>
  <c r="J109" i="7"/>
  <c r="J110" i="7"/>
  <c r="J78" i="7"/>
  <c r="J35" i="7"/>
  <c r="J131" i="7"/>
  <c r="J56" i="7"/>
  <c r="J86" i="7"/>
  <c r="J8" i="7"/>
  <c r="J96" i="7"/>
  <c r="J71" i="7"/>
  <c r="J7" i="7"/>
  <c r="J20" i="7"/>
  <c r="J38" i="7"/>
  <c r="J90" i="7"/>
  <c r="J70" i="7"/>
  <c r="J73" i="7"/>
  <c r="J95" i="7"/>
  <c r="J101" i="7"/>
  <c r="J125" i="7"/>
  <c r="J91" i="7"/>
  <c r="J29" i="7"/>
  <c r="J94" i="7"/>
  <c r="J19" i="7"/>
  <c r="J76" i="7"/>
  <c r="J82" i="7"/>
  <c r="J45" i="7"/>
  <c r="J113" i="7"/>
  <c r="J12" i="7"/>
  <c r="J58" i="7"/>
  <c r="J10" i="7"/>
  <c r="J98" i="7"/>
  <c r="J4" i="7"/>
  <c r="J46" i="7"/>
  <c r="J13" i="7"/>
  <c r="J36" i="7"/>
  <c r="J15" i="7"/>
  <c r="J65" i="7"/>
  <c r="J89" i="7"/>
  <c r="J51" i="7"/>
  <c r="J99" i="7"/>
  <c r="J55" i="7"/>
  <c r="J14" i="7"/>
  <c r="J108" i="7"/>
  <c r="J24" i="7"/>
  <c r="J68" i="7"/>
  <c r="J129" i="7"/>
  <c r="J9" i="7"/>
  <c r="J57" i="7"/>
  <c r="J69" i="7"/>
  <c r="J105" i="7"/>
  <c r="J43" i="7"/>
  <c r="J77" i="7"/>
  <c r="J61" i="7"/>
  <c r="J128" i="7"/>
  <c r="J103" i="7"/>
  <c r="J92" i="7"/>
  <c r="J23" i="7"/>
  <c r="J22" i="7"/>
  <c r="J28" i="7"/>
  <c r="J93" i="7"/>
  <c r="J120" i="7"/>
  <c r="J79" i="7"/>
  <c r="J48" i="7"/>
  <c r="J84" i="7"/>
  <c r="J60" i="7"/>
  <c r="J126" i="7"/>
  <c r="J52" i="7"/>
  <c r="J119" i="7"/>
  <c r="J37" i="7"/>
  <c r="J62" i="7"/>
  <c r="J44" i="7"/>
  <c r="J111" i="7"/>
  <c r="J42" i="7"/>
  <c r="J3" i="7"/>
  <c r="J59" i="7"/>
  <c r="J6" i="7"/>
  <c r="J100" i="7"/>
  <c r="J122" i="7"/>
  <c r="J30" i="7"/>
  <c r="J11" i="7"/>
  <c r="J132" i="7"/>
  <c r="J72" i="7"/>
  <c r="J39" i="7"/>
  <c r="J33" i="7"/>
  <c r="J102" i="7"/>
  <c r="J25" i="7"/>
  <c r="G22" i="2" l="1"/>
  <c r="AC6" i="3" l="1"/>
  <c r="AC10" i="3"/>
  <c r="AC13" i="3" l="1"/>
  <c r="AC23" i="3" l="1"/>
  <c r="AC22" i="3"/>
  <c r="AC30" i="3"/>
  <c r="AC36" i="3"/>
  <c r="AC17" i="3"/>
  <c r="AC8" i="3"/>
  <c r="AC11" i="3"/>
  <c r="AC7" i="3"/>
  <c r="AC32" i="3"/>
  <c r="AD135" i="4" l="1"/>
  <c r="AD134" i="4"/>
  <c r="AD133" i="4"/>
  <c r="AD132" i="4"/>
  <c r="AD131" i="4"/>
  <c r="AD130" i="4"/>
  <c r="AD129" i="4"/>
  <c r="AD29" i="4"/>
  <c r="AD19" i="4"/>
  <c r="Q136" i="4"/>
  <c r="AB52" i="3"/>
  <c r="AA52" i="3"/>
  <c r="Z52" i="3"/>
  <c r="Y52" i="3"/>
  <c r="X52" i="3"/>
  <c r="W52" i="3"/>
  <c r="V52" i="3"/>
  <c r="U52" i="3"/>
  <c r="Q52" i="3"/>
  <c r="AC45" i="3"/>
  <c r="I23" i="2"/>
  <c r="AC136" i="4"/>
  <c r="G1" i="4"/>
  <c r="G1" i="3"/>
  <c r="H38" i="3" s="1"/>
  <c r="AC51" i="3"/>
  <c r="AC50" i="3"/>
  <c r="AC49" i="3"/>
  <c r="AC48" i="3"/>
  <c r="AC47" i="3"/>
  <c r="AC46" i="3"/>
  <c r="AC29" i="3"/>
  <c r="AC37" i="3"/>
  <c r="AC3" i="3"/>
  <c r="AC4" i="3"/>
  <c r="AC24" i="3"/>
  <c r="AC28" i="3"/>
  <c r="AC39" i="3"/>
  <c r="AC5" i="3"/>
  <c r="AC44" i="3"/>
  <c r="AC33" i="3"/>
  <c r="AC26" i="3"/>
  <c r="AC18" i="3"/>
  <c r="AC12" i="3"/>
  <c r="AC35" i="3"/>
  <c r="AC41" i="3"/>
  <c r="AC16" i="3"/>
  <c r="AC21" i="3"/>
  <c r="AC27" i="3"/>
  <c r="AC43" i="3"/>
  <c r="AC31" i="3"/>
  <c r="AC42" i="3"/>
  <c r="AC34" i="3"/>
  <c r="AC19" i="3"/>
  <c r="AC9" i="3"/>
  <c r="AC14" i="3"/>
  <c r="AC20" i="3"/>
  <c r="AC40" i="3"/>
  <c r="AC38" i="3"/>
  <c r="AD3" i="4"/>
  <c r="AB136" i="4"/>
  <c r="AA136" i="4"/>
  <c r="Z136" i="4"/>
  <c r="Y136" i="4"/>
  <c r="X136" i="4"/>
  <c r="W136" i="4"/>
  <c r="V136" i="4"/>
  <c r="U136" i="4"/>
  <c r="S136" i="4"/>
  <c r="AD49" i="4"/>
  <c r="AD96" i="4"/>
  <c r="AD72" i="4"/>
  <c r="AD80" i="4"/>
  <c r="AD20" i="4"/>
  <c r="AD38" i="4"/>
  <c r="AD54" i="4"/>
  <c r="AD58" i="4"/>
  <c r="AD73" i="4"/>
  <c r="AD103" i="4"/>
  <c r="AD88" i="4"/>
  <c r="AD23" i="4"/>
  <c r="AD117" i="4"/>
  <c r="AD50" i="4"/>
  <c r="AD78" i="4"/>
  <c r="AD82" i="4"/>
  <c r="AD115" i="4"/>
  <c r="AD15" i="4"/>
  <c r="AD60" i="4"/>
  <c r="AD86" i="4"/>
  <c r="AD123" i="4"/>
  <c r="AD67" i="4"/>
  <c r="AD61" i="4"/>
  <c r="AD68" i="4"/>
  <c r="AD71" i="4"/>
  <c r="AD109" i="4"/>
  <c r="AD21" i="4"/>
  <c r="AD45" i="4"/>
  <c r="AD14" i="4"/>
  <c r="AD55" i="4"/>
  <c r="AD65" i="4"/>
  <c r="AD44" i="4"/>
  <c r="AD6" i="4"/>
  <c r="AD104" i="4"/>
  <c r="AD59" i="4"/>
  <c r="AD5" i="4"/>
  <c r="AD94" i="4"/>
  <c r="AD41" i="4"/>
  <c r="AD74" i="4"/>
  <c r="AD108" i="4"/>
  <c r="AD91" i="4"/>
  <c r="AD120" i="4"/>
  <c r="AD122" i="4"/>
  <c r="AD126" i="4"/>
  <c r="AD18" i="4"/>
  <c r="AD110" i="4"/>
  <c r="AD90" i="4"/>
  <c r="AD24" i="4"/>
  <c r="AD12" i="4"/>
  <c r="AD31" i="4"/>
  <c r="AD98" i="4"/>
  <c r="AD37" i="4"/>
  <c r="AD66" i="4"/>
  <c r="AD114" i="4"/>
  <c r="AD79" i="4"/>
  <c r="AD76" i="4"/>
  <c r="AD69" i="4"/>
  <c r="AD127" i="4"/>
  <c r="AD92" i="4"/>
  <c r="AD39" i="4"/>
  <c r="AD105" i="4"/>
  <c r="AD93" i="4"/>
  <c r="AD36" i="4"/>
  <c r="AD99" i="4"/>
  <c r="AD43" i="4"/>
  <c r="AD9" i="4"/>
  <c r="AD113" i="4"/>
  <c r="AD52" i="4"/>
  <c r="AD107" i="4"/>
  <c r="AD121" i="4"/>
  <c r="AD124" i="4"/>
  <c r="AD40" i="4"/>
  <c r="AD11" i="4"/>
  <c r="AD56" i="4"/>
  <c r="AD77" i="4"/>
  <c r="AD30" i="4"/>
  <c r="AD53" i="4"/>
  <c r="AD16" i="4"/>
  <c r="AD35" i="4"/>
  <c r="AD116" i="4"/>
  <c r="AD32" i="4"/>
  <c r="AD87" i="4"/>
  <c r="AD81" i="4"/>
  <c r="AD27" i="4"/>
  <c r="AD106" i="4"/>
  <c r="AD95" i="4"/>
  <c r="AD128" i="4"/>
  <c r="AD100" i="4"/>
  <c r="AD46" i="4"/>
  <c r="AD84" i="4"/>
  <c r="AD101" i="4"/>
  <c r="AD17" i="4"/>
  <c r="AD8" i="4"/>
  <c r="AD26" i="4"/>
  <c r="AD13" i="4"/>
  <c r="AD48" i="4"/>
  <c r="AD119" i="4"/>
  <c r="AD85" i="4"/>
  <c r="AD62" i="4"/>
  <c r="AD111" i="4"/>
  <c r="AD51" i="4"/>
  <c r="AD63" i="4"/>
  <c r="AD89" i="4"/>
  <c r="AD34" i="4"/>
  <c r="AD70" i="4"/>
  <c r="AD42" i="4"/>
  <c r="AD64" i="4"/>
  <c r="AD118" i="4"/>
  <c r="AD83" i="4"/>
  <c r="AD25" i="4"/>
  <c r="AD112" i="4"/>
  <c r="AD4" i="4"/>
  <c r="AD28" i="4"/>
  <c r="AD125" i="4"/>
  <c r="AD102" i="4"/>
  <c r="AD75" i="4"/>
  <c r="AD57" i="4"/>
  <c r="AD22" i="4"/>
  <c r="AD47" i="4"/>
  <c r="AD10" i="4"/>
  <c r="AD97" i="4"/>
  <c r="AD33" i="4"/>
  <c r="AD7" i="4"/>
  <c r="I143" i="1"/>
  <c r="F13" i="2"/>
  <c r="G14" i="2" s="1"/>
  <c r="C13" i="2"/>
  <c r="D14" i="2" s="1"/>
  <c r="G12" i="2"/>
  <c r="D12" i="2"/>
  <c r="G11" i="2"/>
  <c r="D11" i="2"/>
  <c r="G10" i="2"/>
  <c r="D10" i="2"/>
  <c r="H7" i="2"/>
  <c r="G7" i="2"/>
  <c r="F7" i="2"/>
  <c r="E7" i="2"/>
  <c r="D7" i="2"/>
  <c r="J6" i="2"/>
  <c r="I6" i="2"/>
  <c r="J5" i="2"/>
  <c r="I5" i="2"/>
  <c r="I7" i="2" s="1"/>
  <c r="J4" i="2"/>
  <c r="J3" i="2"/>
  <c r="I166" i="1"/>
  <c r="I80" i="1"/>
  <c r="I104" i="1"/>
  <c r="I24" i="1"/>
  <c r="I79" i="1"/>
  <c r="I9" i="1"/>
  <c r="I117" i="1"/>
  <c r="I26" i="1"/>
  <c r="I154" i="1"/>
  <c r="I127" i="1"/>
  <c r="I138" i="1"/>
  <c r="I29" i="1"/>
  <c r="I116" i="1"/>
  <c r="I16" i="1"/>
  <c r="I146" i="1"/>
  <c r="I66" i="1"/>
  <c r="I61" i="1"/>
  <c r="I83" i="1"/>
  <c r="I86" i="1"/>
  <c r="I122" i="1"/>
  <c r="I3" i="1"/>
  <c r="I175" i="1"/>
  <c r="I68" i="1"/>
  <c r="I87" i="1"/>
  <c r="I123" i="1"/>
  <c r="I128" i="1"/>
  <c r="I165" i="1"/>
  <c r="I10" i="1"/>
  <c r="I51" i="1"/>
  <c r="I85" i="1"/>
  <c r="I119" i="1"/>
  <c r="I97" i="1"/>
  <c r="I58" i="1"/>
  <c r="I39" i="1"/>
  <c r="I65" i="1"/>
  <c r="I139" i="1"/>
  <c r="I158" i="1"/>
  <c r="I95" i="1"/>
  <c r="I78" i="1"/>
  <c r="I25" i="1"/>
  <c r="I110" i="1"/>
  <c r="I22" i="1"/>
  <c r="I137" i="1"/>
  <c r="I60" i="1"/>
  <c r="I99" i="1"/>
  <c r="I59" i="1"/>
  <c r="I31" i="1"/>
  <c r="I98" i="1"/>
  <c r="I164" i="1"/>
  <c r="I62" i="1"/>
  <c r="I82" i="1"/>
  <c r="I121" i="1"/>
  <c r="I167" i="1"/>
  <c r="I13" i="1"/>
  <c r="I52" i="1"/>
  <c r="I30" i="1"/>
  <c r="I34" i="1"/>
  <c r="I140" i="1"/>
  <c r="I144" i="1"/>
  <c r="I150" i="1"/>
  <c r="I44" i="1"/>
  <c r="I77" i="1"/>
  <c r="I33" i="1"/>
  <c r="I36" i="1"/>
  <c r="I81" i="1"/>
  <c r="I148" i="1"/>
  <c r="I38" i="1"/>
  <c r="I8" i="1"/>
  <c r="I12" i="1"/>
  <c r="I56" i="1"/>
  <c r="I72" i="1"/>
  <c r="I15" i="1"/>
  <c r="I84" i="1"/>
  <c r="I101" i="1"/>
  <c r="I57" i="1"/>
  <c r="I151" i="1"/>
  <c r="I90" i="1"/>
  <c r="I49" i="1"/>
  <c r="I41" i="1"/>
  <c r="I124" i="1"/>
  <c r="I170" i="1"/>
  <c r="I136" i="1"/>
  <c r="I5" i="1"/>
  <c r="I23" i="1"/>
  <c r="I145" i="1"/>
  <c r="I96" i="1"/>
  <c r="I105" i="1"/>
  <c r="I14" i="1"/>
  <c r="I45" i="1"/>
  <c r="I102" i="1"/>
  <c r="I11" i="1"/>
  <c r="I42" i="1"/>
  <c r="I168" i="1"/>
  <c r="I20" i="1"/>
  <c r="I67" i="1"/>
  <c r="I157" i="1"/>
  <c r="I118" i="1"/>
  <c r="I162" i="1"/>
  <c r="I106" i="1"/>
  <c r="I69" i="1"/>
  <c r="I112" i="1"/>
  <c r="I176" i="1"/>
  <c r="I147" i="1"/>
  <c r="I109" i="1"/>
  <c r="I88" i="1"/>
  <c r="I159" i="1"/>
  <c r="I89" i="1"/>
  <c r="I40" i="1"/>
  <c r="I55" i="1"/>
  <c r="I132" i="1"/>
  <c r="I161" i="1"/>
  <c r="I53" i="1"/>
  <c r="I50" i="1"/>
  <c r="I4" i="1"/>
  <c r="I131" i="1"/>
  <c r="I94" i="1"/>
  <c r="I172" i="1"/>
  <c r="I103" i="1"/>
  <c r="I70" i="1"/>
  <c r="I135" i="1"/>
  <c r="I46" i="1"/>
  <c r="I27" i="1"/>
  <c r="I108" i="1"/>
  <c r="I129" i="1"/>
  <c r="I63" i="1"/>
  <c r="I156" i="1"/>
  <c r="I54" i="1"/>
  <c r="I120" i="1"/>
  <c r="I114" i="1"/>
  <c r="I173" i="1"/>
  <c r="I6" i="1"/>
  <c r="I47" i="1"/>
  <c r="I37" i="1"/>
  <c r="I71" i="1"/>
  <c r="I126" i="1"/>
  <c r="I152" i="1"/>
  <c r="I133" i="1"/>
  <c r="I7" i="1"/>
  <c r="I163" i="1"/>
  <c r="I155" i="1"/>
  <c r="I92" i="1"/>
  <c r="I73" i="1"/>
  <c r="I113" i="1"/>
  <c r="I35" i="1"/>
  <c r="I91" i="1"/>
  <c r="I100" i="1"/>
  <c r="I32" i="1"/>
  <c r="I141" i="1"/>
  <c r="I48" i="1"/>
  <c r="I43" i="1"/>
  <c r="I125" i="1"/>
  <c r="I171" i="1"/>
  <c r="I142" i="1"/>
  <c r="I174" i="1"/>
  <c r="I160" i="1"/>
  <c r="I74" i="1"/>
  <c r="I115" i="1"/>
  <c r="I107" i="1"/>
  <c r="I18" i="1"/>
  <c r="I149" i="1"/>
  <c r="I76" i="1"/>
  <c r="I130" i="1"/>
  <c r="I134" i="1"/>
  <c r="I93" i="1"/>
  <c r="I21" i="1"/>
  <c r="I28" i="1"/>
  <c r="I64" i="1"/>
  <c r="I17" i="1"/>
  <c r="I75" i="1"/>
  <c r="I169" i="1"/>
  <c r="I153" i="1"/>
  <c r="I111" i="1"/>
  <c r="I19" i="1"/>
  <c r="J1" i="1"/>
  <c r="AC52" i="3" l="1"/>
  <c r="H12" i="3"/>
  <c r="H27" i="3"/>
  <c r="H3" i="3"/>
  <c r="H4" i="3"/>
  <c r="H28" i="3"/>
  <c r="I28" i="3" s="1"/>
  <c r="H5" i="3"/>
  <c r="H25" i="3"/>
  <c r="Y58" i="3"/>
  <c r="H10" i="3"/>
  <c r="H6" i="3"/>
  <c r="H13" i="3"/>
  <c r="H129" i="4"/>
  <c r="H133" i="4"/>
  <c r="H130" i="4"/>
  <c r="H134" i="4"/>
  <c r="H131" i="4"/>
  <c r="H29" i="4"/>
  <c r="H132" i="4"/>
  <c r="H19" i="4"/>
  <c r="H49" i="4"/>
  <c r="H22" i="3"/>
  <c r="H23" i="3"/>
  <c r="H36" i="3"/>
  <c r="H30" i="3"/>
  <c r="H17" i="3"/>
  <c r="H8" i="3"/>
  <c r="H7" i="3"/>
  <c r="H11" i="3"/>
  <c r="H42" i="3"/>
  <c r="H32" i="3"/>
  <c r="J7" i="2"/>
  <c r="I8" i="2" s="1"/>
  <c r="D13" i="2"/>
  <c r="D15" i="2" s="1"/>
  <c r="AD136" i="4"/>
  <c r="H34" i="4"/>
  <c r="H27" i="4"/>
  <c r="H51" i="4"/>
  <c r="H14" i="4"/>
  <c r="H7" i="4"/>
  <c r="H81" i="4"/>
  <c r="H63" i="4"/>
  <c r="H116" i="4"/>
  <c r="H79" i="4"/>
  <c r="H71" i="4"/>
  <c r="H5" i="4"/>
  <c r="H92" i="4"/>
  <c r="H32" i="4"/>
  <c r="H47" i="4"/>
  <c r="H22" i="4"/>
  <c r="H62" i="4"/>
  <c r="H16" i="4"/>
  <c r="H98" i="4"/>
  <c r="H68" i="4"/>
  <c r="H89" i="4"/>
  <c r="H69" i="4"/>
  <c r="H75" i="4"/>
  <c r="H13" i="4"/>
  <c r="H56" i="4"/>
  <c r="H24" i="4"/>
  <c r="H61" i="4"/>
  <c r="H59" i="4"/>
  <c r="H64" i="4"/>
  <c r="H39" i="4"/>
  <c r="H6" i="4"/>
  <c r="H10" i="4"/>
  <c r="H40" i="4"/>
  <c r="H60" i="4"/>
  <c r="H88" i="4"/>
  <c r="H125" i="4"/>
  <c r="H90" i="4"/>
  <c r="H8" i="4"/>
  <c r="H105" i="4"/>
  <c r="H26" i="4"/>
  <c r="H123" i="4"/>
  <c r="H28" i="4"/>
  <c r="H121" i="4"/>
  <c r="H18" i="4"/>
  <c r="H4" i="4"/>
  <c r="H17" i="4"/>
  <c r="H107" i="4"/>
  <c r="H86" i="4"/>
  <c r="H118" i="4"/>
  <c r="H101" i="4"/>
  <c r="H52" i="4"/>
  <c r="H91" i="4"/>
  <c r="H117" i="4"/>
  <c r="H126" i="4"/>
  <c r="H42" i="4"/>
  <c r="H84" i="4"/>
  <c r="H113" i="4"/>
  <c r="H94" i="4"/>
  <c r="H23" i="4"/>
  <c r="H106" i="4"/>
  <c r="H102" i="4"/>
  <c r="H48" i="4"/>
  <c r="H35" i="4"/>
  <c r="H76" i="4"/>
  <c r="H44" i="4"/>
  <c r="H39" i="3"/>
  <c r="H35" i="3"/>
  <c r="H41" i="3"/>
  <c r="H16" i="3"/>
  <c r="H57" i="4"/>
  <c r="H70" i="4"/>
  <c r="H3" i="4"/>
  <c r="H87" i="4"/>
  <c r="H124" i="4"/>
  <c r="H127" i="4"/>
  <c r="H110" i="4"/>
  <c r="H104" i="4"/>
  <c r="H67" i="4"/>
  <c r="H38" i="4"/>
  <c r="H54" i="4"/>
  <c r="H58" i="4"/>
  <c r="H73" i="4"/>
  <c r="H9" i="3"/>
  <c r="H20" i="3"/>
  <c r="H9" i="4"/>
  <c r="H114" i="4"/>
  <c r="H120" i="4"/>
  <c r="H55" i="4"/>
  <c r="H15" i="4"/>
  <c r="H20" i="4"/>
  <c r="H19" i="3"/>
  <c r="H24" i="3"/>
  <c r="H40" i="3"/>
  <c r="H46" i="4"/>
  <c r="H30" i="4"/>
  <c r="H43" i="4"/>
  <c r="H66" i="4"/>
  <c r="H122" i="4"/>
  <c r="H65" i="4"/>
  <c r="H82" i="4"/>
  <c r="H103" i="4"/>
  <c r="H14" i="3"/>
  <c r="H26" i="3"/>
  <c r="H96" i="4"/>
  <c r="H111" i="4"/>
  <c r="H100" i="4"/>
  <c r="H53" i="4"/>
  <c r="H36" i="4"/>
  <c r="H108" i="4"/>
  <c r="H21" i="4"/>
  <c r="H115" i="4"/>
  <c r="H80" i="4"/>
  <c r="H78" i="4"/>
  <c r="H21" i="3"/>
  <c r="H33" i="3"/>
  <c r="H15" i="3"/>
  <c r="H43" i="3"/>
  <c r="H112" i="4"/>
  <c r="H37" i="4"/>
  <c r="H33" i="4"/>
  <c r="H25" i="4"/>
  <c r="H85" i="4"/>
  <c r="H95" i="4"/>
  <c r="H77" i="4"/>
  <c r="H99" i="4"/>
  <c r="H12" i="4"/>
  <c r="H41" i="4"/>
  <c r="H45" i="4"/>
  <c r="H72" i="4"/>
  <c r="H29" i="3"/>
  <c r="H18" i="3"/>
  <c r="H97" i="4"/>
  <c r="H83" i="4"/>
  <c r="H119" i="4"/>
  <c r="H128" i="4"/>
  <c r="H11" i="4"/>
  <c r="H93" i="4"/>
  <c r="H31" i="4"/>
  <c r="H74" i="4"/>
  <c r="H109" i="4"/>
  <c r="H50" i="4"/>
  <c r="H37" i="3"/>
  <c r="H34" i="3"/>
  <c r="H31" i="3"/>
  <c r="G13" i="2"/>
  <c r="I14" i="2"/>
  <c r="G15" i="2"/>
  <c r="I182" i="1"/>
  <c r="I13" i="2" l="1"/>
  <c r="I15" i="2"/>
  <c r="I17" i="2" s="1"/>
  <c r="I2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g-sat-omag0po2</author>
  </authors>
  <commentList>
    <comment ref="S1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g-sat-omag0po2:</t>
        </r>
        <r>
          <rPr>
            <sz val="9"/>
            <color indexed="81"/>
            <rFont val="Tahoma"/>
            <family val="2"/>
          </rPr>
          <t xml:space="preserve">
PRIME LOISIR VERNOUILLET VOIR PLUS FEUILLE ALLOCATIONS FAMILIALES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 GIRAUD</author>
  </authors>
  <commentList>
    <comment ref="W15" authorId="0" shapeId="0" xr:uid="{00000000-0006-0000-0700-000001000000}">
      <text>
        <r>
          <rPr>
            <b/>
            <sz val="10"/>
            <color rgb="FF000000"/>
            <rFont val="Tahoma"/>
            <family val="2"/>
          </rPr>
          <t>A venir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W42" authorId="0" shapeId="0" xr:uid="{00000000-0006-0000-0700-000002000000}">
      <text>
        <r>
          <rPr>
            <b/>
            <sz val="10"/>
            <color rgb="FF000000"/>
            <rFont val="Calibri"/>
            <family val="2"/>
          </rPr>
          <t xml:space="preserve">Paiement espèces = 
</t>
        </r>
        <r>
          <rPr>
            <b/>
            <sz val="10"/>
            <color rgb="FF000000"/>
            <rFont val="Calibri"/>
            <family val="2"/>
          </rPr>
          <t xml:space="preserve">2 chèques Didier
</t>
        </r>
        <r>
          <rPr>
            <sz val="10"/>
            <color rgb="FF000000"/>
            <rFont val="Calibri"/>
            <family val="2"/>
          </rPr>
          <t xml:space="preserve">s
</t>
        </r>
      </text>
    </comment>
    <comment ref="AJ42" authorId="0" shapeId="0" xr:uid="{00000000-0006-0000-0700-000003000000}">
      <text>
        <r>
          <rPr>
            <b/>
            <sz val="10"/>
            <color rgb="FF000000"/>
            <rFont val="Tahoma"/>
            <family val="2"/>
          </rPr>
          <t xml:space="preserve">Liquide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S66" authorId="0" shapeId="0" xr:uid="{00000000-0006-0000-0700-000004000000}">
      <text>
        <r>
          <rPr>
            <b/>
            <sz val="10"/>
            <color rgb="FF000000"/>
            <rFont val="Tahoma"/>
            <family val="2"/>
          </rPr>
          <t xml:space="preserve">2 T-shirt et kimono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X101" authorId="0" shapeId="0" xr:uid="{00000000-0006-0000-0700-000005000000}">
      <text>
        <r>
          <rPr>
            <b/>
            <sz val="10"/>
            <color rgb="FF000000"/>
            <rFont val="Tahoma"/>
            <family val="2"/>
          </rPr>
          <t xml:space="preserve">Virement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Y101" authorId="0" shapeId="0" xr:uid="{00000000-0006-0000-0700-000006000000}">
      <text>
        <r>
          <rPr>
            <b/>
            <sz val="10"/>
            <color rgb="FF000000"/>
            <rFont val="Tahoma"/>
            <family val="2"/>
          </rPr>
          <t>Virement le 30/11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Z101" authorId="0" shapeId="0" xr:uid="{00000000-0006-0000-0700-000007000000}">
      <text>
        <r>
          <rPr>
            <b/>
            <sz val="10"/>
            <color rgb="FF000000"/>
            <rFont val="Tahoma"/>
            <family val="2"/>
          </rPr>
          <t>A RECEVOIR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U113" authorId="0" shapeId="0" xr:uid="{00000000-0006-0000-0700-000008000000}">
      <text>
        <r>
          <rPr>
            <sz val="10"/>
            <color rgb="FF000000"/>
            <rFont val="Tahoma"/>
            <family val="2"/>
          </rPr>
          <t>Licence chez Marc DELCLOS</t>
        </r>
      </text>
    </comment>
    <comment ref="H119" authorId="0" shapeId="0" xr:uid="{00000000-0006-0000-0700-000009000000}">
      <text>
        <r>
          <rPr>
            <b/>
            <sz val="10"/>
            <color rgb="FF000000"/>
            <rFont val="Tahoma"/>
            <family val="2"/>
          </rPr>
          <t>Licnce au Fontenay Mauvoisin KC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g-sat-omag0po2</author>
  </authors>
  <commentList>
    <comment ref="AA2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g-sat-omag0po2:</t>
        </r>
        <r>
          <rPr>
            <sz val="9"/>
            <color indexed="81"/>
            <rFont val="Tahoma"/>
            <family val="2"/>
          </rPr>
          <t xml:space="preserve">
REMBOURSER 100€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cyril hillairet</author>
  </authors>
  <commentList>
    <comment ref="AE58" authorId="0" shapeId="0" xr:uid="{277982B5-9857-4D05-8149-37FA5F8A5C03}">
      <text>
        <r>
          <rPr>
            <b/>
            <sz val="9"/>
            <color indexed="81"/>
            <rFont val="Tahoma"/>
            <family val="2"/>
          </rPr>
          <t>cyril hillairet:</t>
        </r>
        <r>
          <rPr>
            <sz val="9"/>
            <color indexed="81"/>
            <rFont val="Tahoma"/>
            <family val="2"/>
          </rPr>
          <t xml:space="preserve">
i annéée</t>
        </r>
      </text>
    </comment>
  </commentList>
</comments>
</file>

<file path=xl/sharedStrings.xml><?xml version="1.0" encoding="utf-8"?>
<sst xmlns="http://schemas.openxmlformats.org/spreadsheetml/2006/main" count="9311" uniqueCount="2294">
  <si>
    <t>Nom</t>
  </si>
  <si>
    <t>Prénom</t>
  </si>
  <si>
    <t>Adresse</t>
  </si>
  <si>
    <t>Ville</t>
  </si>
  <si>
    <t>E-mail</t>
  </si>
  <si>
    <t>Téléphone</t>
  </si>
  <si>
    <t>Remarques</t>
  </si>
  <si>
    <t>Pierre</t>
  </si>
  <si>
    <t>Portable</t>
  </si>
  <si>
    <t>N° Licence</t>
  </si>
  <si>
    <t>SMAGGHE</t>
  </si>
  <si>
    <t>Emmie</t>
  </si>
  <si>
    <t>51 rue Parmentier</t>
  </si>
  <si>
    <t>Orgeval</t>
  </si>
  <si>
    <t>renaud.smagghe@gmail.com</t>
  </si>
  <si>
    <t>Vernouillet</t>
  </si>
  <si>
    <t>KDT</t>
  </si>
  <si>
    <t>Fichier élèves Saison 2021 / 2022</t>
  </si>
  <si>
    <t>Mise à jour</t>
  </si>
  <si>
    <t>Age</t>
  </si>
  <si>
    <t>Maurecourt</t>
  </si>
  <si>
    <t>KRT</t>
  </si>
  <si>
    <t>ANTOINE</t>
  </si>
  <si>
    <t>Jean-Luc</t>
  </si>
  <si>
    <t>01242619X</t>
  </si>
  <si>
    <t>55 rue des Lapereaux</t>
  </si>
  <si>
    <t>Jouy le Moutier</t>
  </si>
  <si>
    <t>jeanluc.albert.antoine@gmail.com</t>
  </si>
  <si>
    <t>Maurecourt
Vernouillet</t>
  </si>
  <si>
    <t>KRT
KDT</t>
  </si>
  <si>
    <t>Date de 
naissance</t>
  </si>
  <si>
    <t>Code
postal</t>
  </si>
  <si>
    <t>APARICIO</t>
  </si>
  <si>
    <t>Maëlla</t>
  </si>
  <si>
    <t>11247684T</t>
  </si>
  <si>
    <t>13 allée des Merisiers</t>
  </si>
  <si>
    <t>Verneuil sur seine</t>
  </si>
  <si>
    <t>11163225Q</t>
  </si>
  <si>
    <t>CRASSIN-DANGLA</t>
  </si>
  <si>
    <t>William</t>
  </si>
  <si>
    <t>14 rue du parc noir</t>
  </si>
  <si>
    <t>veronique.dangla@wanadoo.fr</t>
  </si>
  <si>
    <t>DESCHAMPS</t>
  </si>
  <si>
    <t>Alain</t>
  </si>
  <si>
    <t>09143899V</t>
  </si>
  <si>
    <t>1 impasse des Coteaux</t>
  </si>
  <si>
    <t>Epone</t>
  </si>
  <si>
    <t>alain-andre.deschamps@wanadoo.fr</t>
  </si>
  <si>
    <t>Antoine</t>
  </si>
  <si>
    <t>antoine-thomas.deschamps@wanadoo.fr</t>
  </si>
  <si>
    <t>09356154H</t>
  </si>
  <si>
    <t>Isabelle</t>
  </si>
  <si>
    <t>10093058Q</t>
  </si>
  <si>
    <t>LEFEBVRE</t>
  </si>
  <si>
    <t>Karine</t>
  </si>
  <si>
    <t>01042564W</t>
  </si>
  <si>
    <t>47 rue des graviers</t>
  </si>
  <si>
    <t>Juziers</t>
  </si>
  <si>
    <t>karine.lefebvre01@gmail.com</t>
  </si>
  <si>
    <t>CHEA</t>
  </si>
  <si>
    <t>Tony</t>
  </si>
  <si>
    <t>16 B Bel Air</t>
  </si>
  <si>
    <t>Andrésy</t>
  </si>
  <si>
    <t>OLIVARI</t>
  </si>
  <si>
    <t>Constance</t>
  </si>
  <si>
    <t>1 rue Christine de Pisan</t>
  </si>
  <si>
    <t>soxi44_44@hotmail.com</t>
  </si>
  <si>
    <t>INACIO DA ROSA</t>
  </si>
  <si>
    <t>Jorge</t>
  </si>
  <si>
    <t>47 bis rue de Marsinval</t>
  </si>
  <si>
    <t>g.inacio@live.fr</t>
  </si>
  <si>
    <t>essomedolores@gmail.com</t>
  </si>
  <si>
    <t>CORMAT</t>
  </si>
  <si>
    <t>Elena</t>
  </si>
  <si>
    <t>13 allée du gros chêne</t>
  </si>
  <si>
    <t>WEISS</t>
  </si>
  <si>
    <t>Ambre</t>
  </si>
  <si>
    <t>18 rue Girardin</t>
  </si>
  <si>
    <t>hawk.fred@neuf.fr</t>
  </si>
  <si>
    <t>ROUXEL</t>
  </si>
  <si>
    <t>Philippe</t>
  </si>
  <si>
    <t>41 rue Paul Doumer</t>
  </si>
  <si>
    <t>phrouxel@gmail.com</t>
  </si>
  <si>
    <t>BOUQUET</t>
  </si>
  <si>
    <t>Joshua</t>
  </si>
  <si>
    <t>12 rue des Métairies</t>
  </si>
  <si>
    <t>sarah.foucher@neuf.fr</t>
  </si>
  <si>
    <t>VALLIAMEE</t>
  </si>
  <si>
    <t>Raphaël</t>
  </si>
  <si>
    <t>4 bis rue des vignes</t>
  </si>
  <si>
    <t>CRASSIN</t>
  </si>
  <si>
    <t>Fabrice</t>
  </si>
  <si>
    <t>LAGADIC</t>
  </si>
  <si>
    <t>7 rue de Verneuil</t>
  </si>
  <si>
    <t>Chapet</t>
  </si>
  <si>
    <t>ROQUEBERT</t>
  </si>
  <si>
    <t>Ketil</t>
  </si>
  <si>
    <t>Maïssa</t>
  </si>
  <si>
    <t>3 rue du clos de Brezolles</t>
  </si>
  <si>
    <t>roquebert.inga@gmail.com</t>
  </si>
  <si>
    <t>HAYOT</t>
  </si>
  <si>
    <t>Daniel</t>
  </si>
  <si>
    <t>35 rue de l'Hautil</t>
  </si>
  <si>
    <t>daniel.hayot@9online.fr</t>
  </si>
  <si>
    <t>NOUI</t>
  </si>
  <si>
    <t>Yasmina</t>
  </si>
  <si>
    <t>RESLINGER</t>
  </si>
  <si>
    <t>Maithili</t>
  </si>
  <si>
    <t>75 rue du plateau du moulin</t>
  </si>
  <si>
    <t>Conflans</t>
  </si>
  <si>
    <t>reslingersabine@gmail.com</t>
  </si>
  <si>
    <t>BOULANGER</t>
  </si>
  <si>
    <t>Julien</t>
  </si>
  <si>
    <t>11323578M</t>
  </si>
  <si>
    <t>r.ungerboulanger@gmail.com</t>
  </si>
  <si>
    <t>11 allée Jean-Sébastien Bach</t>
  </si>
  <si>
    <t>Triel sur Seine</t>
  </si>
  <si>
    <t>PETRY</t>
  </si>
  <si>
    <t>Maureen</t>
  </si>
  <si>
    <t>2 square Guy de Maupassant</t>
  </si>
  <si>
    <t>petrymaureen9@gmail.com</t>
  </si>
  <si>
    <t>LETURQUE</t>
  </si>
  <si>
    <t>Loïc</t>
  </si>
  <si>
    <t>6 allée Cheneteaux</t>
  </si>
  <si>
    <t>REVEL-FLEURY</t>
  </si>
  <si>
    <t>Alexis</t>
  </si>
  <si>
    <t>3 rue Garenne</t>
  </si>
  <si>
    <t>lrevel99@yahoo.fr</t>
  </si>
  <si>
    <t>MASSOUBRE</t>
  </si>
  <si>
    <t>Zoe</t>
  </si>
  <si>
    <t>3 allée des boisettes</t>
  </si>
  <si>
    <t>zoe.massoubre@gmail.com</t>
  </si>
  <si>
    <t>GAULT</t>
  </si>
  <si>
    <t>Tristan</t>
  </si>
  <si>
    <t>43 rue de Marsinval</t>
  </si>
  <si>
    <t>famille.gault@orange.fr</t>
  </si>
  <si>
    <t>CAMUS</t>
  </si>
  <si>
    <t>Katrin</t>
  </si>
  <si>
    <t>10573177J</t>
  </si>
  <si>
    <t>21 rue de la croix d'Epine</t>
  </si>
  <si>
    <t>kcamus@free.fr</t>
  </si>
  <si>
    <t>pothain.family@bbox.fr</t>
  </si>
  <si>
    <t>POTHAIN</t>
  </si>
  <si>
    <t>Océane</t>
  </si>
  <si>
    <t>1 bis avenue de la forêt</t>
  </si>
  <si>
    <t>SIGWARD</t>
  </si>
  <si>
    <t>Hervé</t>
  </si>
  <si>
    <t>09430187D</t>
  </si>
  <si>
    <t>20 rue des Saussaies</t>
  </si>
  <si>
    <t>Triel sur seine</t>
  </si>
  <si>
    <t>karen.peoujourdain@gmail.com</t>
  </si>
  <si>
    <t>JOURDAIN</t>
  </si>
  <si>
    <t>Ondine</t>
  </si>
  <si>
    <t>11146181P</t>
  </si>
  <si>
    <t>11 rue Jean de Meung</t>
  </si>
  <si>
    <t>ARMITAGE</t>
  </si>
  <si>
    <t>Melissande</t>
  </si>
  <si>
    <t>64 rue Albert Labrousse</t>
  </si>
  <si>
    <t>celinearmitage71@yahoo.fr</t>
  </si>
  <si>
    <t>KHELIFATI</t>
  </si>
  <si>
    <t>Neyla</t>
  </si>
  <si>
    <t>5 impasse du bout malo</t>
  </si>
  <si>
    <t>Mellina</t>
  </si>
  <si>
    <t>6 impasse du bout malo</t>
  </si>
  <si>
    <t>joanna.dubois.k@gmail.com</t>
  </si>
  <si>
    <t>NGUYEN</t>
  </si>
  <si>
    <t>Arthur</t>
  </si>
  <si>
    <t>441 rue de la Chapelle</t>
  </si>
  <si>
    <t>Carrières sous Poissy</t>
  </si>
  <si>
    <t>thihang.dinh.vn@gmail.com</t>
  </si>
  <si>
    <t>PINCEMAILLE</t>
  </si>
  <si>
    <t>Emma</t>
  </si>
  <si>
    <t>11243336S</t>
  </si>
  <si>
    <t>sabrinapenel@gmail.com</t>
  </si>
  <si>
    <t>13 rue du Parc</t>
  </si>
  <si>
    <t>GIRAUD</t>
  </si>
  <si>
    <t>Didier</t>
  </si>
  <si>
    <t>540 rue de l'Orme Gauthier</t>
  </si>
  <si>
    <t>giraud.didier78@gmail.com</t>
  </si>
  <si>
    <t>GAUTHRON</t>
  </si>
  <si>
    <t>Lisa</t>
  </si>
  <si>
    <t>11 rue François Rabelais</t>
  </si>
  <si>
    <t>marieclairemarques@gmail.com</t>
  </si>
  <si>
    <t>DRAME</t>
  </si>
  <si>
    <t>2 rue pressoir</t>
  </si>
  <si>
    <t>drame.abdou@gmail.com</t>
  </si>
  <si>
    <t>Ismaël</t>
  </si>
  <si>
    <t>VOORNEVELD</t>
  </si>
  <si>
    <t>Alicia</t>
  </si>
  <si>
    <t>20 rue Charles Infroit</t>
  </si>
  <si>
    <t>alicia2011voor@hotmail.com</t>
  </si>
  <si>
    <t>clouxperez@gmail.com</t>
  </si>
  <si>
    <t>CLOUX-PEREZ</t>
  </si>
  <si>
    <t>Mathis</t>
  </si>
  <si>
    <t>39 allée des Ormes</t>
  </si>
  <si>
    <t>AUBIN</t>
  </si>
  <si>
    <t>Renaud</t>
  </si>
  <si>
    <t>renaud.aubin@gmail.com</t>
  </si>
  <si>
    <t>9 allée des martinets</t>
  </si>
  <si>
    <t>eliott.aubin@gmail.com</t>
  </si>
  <si>
    <t>11326675D</t>
  </si>
  <si>
    <t>Elliot</t>
  </si>
  <si>
    <t>11324197K</t>
  </si>
  <si>
    <t>Sacha</t>
  </si>
  <si>
    <t>sacha.c.aubin@gmail.com</t>
  </si>
  <si>
    <t>Ines</t>
  </si>
  <si>
    <t>BALEMBOIS</t>
  </si>
  <si>
    <t>Lucas</t>
  </si>
  <si>
    <t>2 rue du Tremblay</t>
  </si>
  <si>
    <t>alinedupin@msn.com</t>
  </si>
  <si>
    <t>DISBEAUX</t>
  </si>
  <si>
    <t>Laurent</t>
  </si>
  <si>
    <t>10059375D</t>
  </si>
  <si>
    <t>laurent.disbeaux@gmail.com</t>
  </si>
  <si>
    <t>SOTTIAUX</t>
  </si>
  <si>
    <t>4 allée de l'Armoise</t>
  </si>
  <si>
    <t>h_moriaux@orange.fr</t>
  </si>
  <si>
    <t>PEAN</t>
  </si>
  <si>
    <t>Eric</t>
  </si>
  <si>
    <t>21 rue du port Maron</t>
  </si>
  <si>
    <t>Vaux sur Seine</t>
  </si>
  <si>
    <t>Giuliana</t>
  </si>
  <si>
    <t>epean21@gmail.com</t>
  </si>
  <si>
    <t>mariehelene.rhee@gmail.com</t>
  </si>
  <si>
    <t>Sam</t>
  </si>
  <si>
    <t>KURBIEL</t>
  </si>
  <si>
    <t>3 rue du Val Joli</t>
  </si>
  <si>
    <t>LECOQ</t>
  </si>
  <si>
    <t>Ugo</t>
  </si>
  <si>
    <t>26 boulevard de l'Europe</t>
  </si>
  <si>
    <t>vguillemain@hotmail.fr</t>
  </si>
  <si>
    <t>LAFLEUR</t>
  </si>
  <si>
    <t>Hadrien</t>
  </si>
  <si>
    <t>20 avenue de l'ancienne gare</t>
  </si>
  <si>
    <t>slafleur974@gmail.com</t>
  </si>
  <si>
    <t>6 chemin du grand choisy</t>
  </si>
  <si>
    <t>fatouba1979@gmail.com</t>
  </si>
  <si>
    <t>Ismaila</t>
  </si>
  <si>
    <t>BA</t>
  </si>
  <si>
    <t>Civa</t>
  </si>
  <si>
    <t>Moussa</t>
  </si>
  <si>
    <t>MEREAUX</t>
  </si>
  <si>
    <t>Bastien</t>
  </si>
  <si>
    <t>7 rue de Pontoise</t>
  </si>
  <si>
    <t>julien.mereaux@gmail.com</t>
  </si>
  <si>
    <t>SHEEHAN-ROUY</t>
  </si>
  <si>
    <t>Jacqueline</t>
  </si>
  <si>
    <t>10086098A</t>
  </si>
  <si>
    <t>18 avenue des peupliers</t>
  </si>
  <si>
    <t>bruno.rouy@gmail.com</t>
  </si>
  <si>
    <t>ROUY</t>
  </si>
  <si>
    <t>Bruno</t>
  </si>
  <si>
    <t>01049443Y</t>
  </si>
  <si>
    <t>DIAWARA</t>
  </si>
  <si>
    <t>Bakary</t>
  </si>
  <si>
    <t>4 chemin du grand choisy</t>
  </si>
  <si>
    <t>kantesiby01@gmail.com</t>
  </si>
  <si>
    <t>HJORTH</t>
  </si>
  <si>
    <t>Solvei</t>
  </si>
  <si>
    <t>8 rue Eiffel</t>
  </si>
  <si>
    <t>solvei.hjorth@gmail.com</t>
  </si>
  <si>
    <t>BOURBAO</t>
  </si>
  <si>
    <t>Manon</t>
  </si>
  <si>
    <t>11222718G</t>
  </si>
  <si>
    <t>50 rue Pasteur</t>
  </si>
  <si>
    <t>manon.bourbao@gmail.com</t>
  </si>
  <si>
    <t>GARDIVAUD</t>
  </si>
  <si>
    <t>Nathalie</t>
  </si>
  <si>
    <t>27 avenue de Poissy</t>
  </si>
  <si>
    <t>gardinat@gmail.com</t>
  </si>
  <si>
    <t>PELERIN-BOULGER</t>
  </si>
  <si>
    <t>Maxime</t>
  </si>
  <si>
    <t>34 rue du Maréchal Leclerc</t>
  </si>
  <si>
    <t>pelerin.thierry@orange.fr</t>
  </si>
  <si>
    <t>Amaury</t>
  </si>
  <si>
    <t>22 boulevard Noël Marc</t>
  </si>
  <si>
    <t>COLLIN</t>
  </si>
  <si>
    <t>Christophe</t>
  </si>
  <si>
    <t>Elise</t>
  </si>
  <si>
    <t>10942107U</t>
  </si>
  <si>
    <t>christophe.collin@gmail.com</t>
  </si>
  <si>
    <t>elise.collin@gmail.com</t>
  </si>
  <si>
    <t>TAOURAT</t>
  </si>
  <si>
    <t>Amir</t>
  </si>
  <si>
    <t>21 rue Jean Jaurès</t>
  </si>
  <si>
    <t>el.kanouninouhad@hotmail.com</t>
  </si>
  <si>
    <t>LHOMMET</t>
  </si>
  <si>
    <t>Kylyan</t>
  </si>
  <si>
    <t>11326654F</t>
  </si>
  <si>
    <t>emiliedu95@hotmail.fr</t>
  </si>
  <si>
    <t>89 rue Paul Doumer</t>
  </si>
  <si>
    <t>KORDO-LAGOUADET</t>
  </si>
  <si>
    <t>Hélory</t>
  </si>
  <si>
    <t>19 rue Maurice Berteaux</t>
  </si>
  <si>
    <t>PERRIN</t>
  </si>
  <si>
    <t>Elodie</t>
  </si>
  <si>
    <t>20 chemin des fours à chaux</t>
  </si>
  <si>
    <t>perrin.gisbert@wanadoo.fr</t>
  </si>
  <si>
    <t>Noémie</t>
  </si>
  <si>
    <t>MOURIER</t>
  </si>
  <si>
    <t>Stefan</t>
  </si>
  <si>
    <t>290 avenue Foch</t>
  </si>
  <si>
    <t>Villennes sur Seine</t>
  </si>
  <si>
    <t>nonoze@hotmail.com</t>
  </si>
  <si>
    <t>Traicy</t>
  </si>
  <si>
    <t>BESSON</t>
  </si>
  <si>
    <t>14 chemin des perrons</t>
  </si>
  <si>
    <t>stevenjimmy@live.fr</t>
  </si>
  <si>
    <t>PAIN</t>
  </si>
  <si>
    <t>Valérie</t>
  </si>
  <si>
    <t>10076243N</t>
  </si>
  <si>
    <t>16 rue de la marne</t>
  </si>
  <si>
    <t>Le Mesnil le Roi</t>
  </si>
  <si>
    <t>vlemesle64@gmail.com</t>
  </si>
  <si>
    <t>CHAOUI</t>
  </si>
  <si>
    <t>Chahinez</t>
  </si>
  <si>
    <t>6 rue des frères Godard</t>
  </si>
  <si>
    <t>mohamed78999@hotmail.com</t>
  </si>
  <si>
    <t>Sarah</t>
  </si>
  <si>
    <t>BELLENOUX</t>
  </si>
  <si>
    <t>Quentin</t>
  </si>
  <si>
    <t>15 allée des érables</t>
  </si>
  <si>
    <t>e.courbe@orange.fr</t>
  </si>
  <si>
    <t>Lucille</t>
  </si>
  <si>
    <t>18 route de Chapet</t>
  </si>
  <si>
    <t>famille.cailliaux@free.fr</t>
  </si>
  <si>
    <t>LAURY</t>
  </si>
  <si>
    <t>jean.laury1@free.fr</t>
  </si>
  <si>
    <t>3 allée des vergers</t>
  </si>
  <si>
    <t>07 82 37 34 64</t>
  </si>
  <si>
    <t>DIALLO</t>
  </si>
  <si>
    <t>Cheik Oumar</t>
  </si>
  <si>
    <t>11 place Conte</t>
  </si>
  <si>
    <t>07 67 03 81 71</t>
  </si>
  <si>
    <t>daoudadiallo644@gmail.com</t>
  </si>
  <si>
    <t>BEHANZIN</t>
  </si>
  <si>
    <t>Alima</t>
  </si>
  <si>
    <t>HARDY</t>
  </si>
  <si>
    <t>Ludovic</t>
  </si>
  <si>
    <t>8 bis allée des peupliers</t>
  </si>
  <si>
    <t>shotokan-kcmv@live.fr</t>
  </si>
  <si>
    <t>01318223B</t>
  </si>
  <si>
    <t>Maëlyne</t>
  </si>
  <si>
    <t>11164440L</t>
  </si>
  <si>
    <t>DELANNOY</t>
  </si>
  <si>
    <t>Lennie</t>
  </si>
  <si>
    <t>10905490T</t>
  </si>
  <si>
    <t>16 rue de la garenne</t>
  </si>
  <si>
    <t>jdelannoy@free.fr</t>
  </si>
  <si>
    <t>Alice</t>
  </si>
  <si>
    <t>11216669G</t>
  </si>
  <si>
    <t>GIORDANI</t>
  </si>
  <si>
    <t>Emilie</t>
  </si>
  <si>
    <t>100 rue de la Butte</t>
  </si>
  <si>
    <t>emilie.giordani@gmail.com</t>
  </si>
  <si>
    <t>HELLARD</t>
  </si>
  <si>
    <t>Célia</t>
  </si>
  <si>
    <t>10 rue de la Corbellerie</t>
  </si>
  <si>
    <t>canfrereaurelie@gmail.com</t>
  </si>
  <si>
    <t>KOLSCH</t>
  </si>
  <si>
    <t>Léo</t>
  </si>
  <si>
    <t>16 rue de l'Oise</t>
  </si>
  <si>
    <t>tifrwan.kolsch@gmail.com</t>
  </si>
  <si>
    <t>JAMET</t>
  </si>
  <si>
    <t>Olivier</t>
  </si>
  <si>
    <t>09279106K</t>
  </si>
  <si>
    <t>32 rue Croix d'Epines</t>
  </si>
  <si>
    <t>morandirh@gmail.com</t>
  </si>
  <si>
    <t>FOURIS</t>
  </si>
  <si>
    <t>10 allée des vergers</t>
  </si>
  <si>
    <t>St Germain en Laye</t>
  </si>
  <si>
    <t>v.estibotte@free.fr</t>
  </si>
  <si>
    <t>BRESSON</t>
  </si>
  <si>
    <t>10748766R</t>
  </si>
  <si>
    <t>4 rue Frédéric Chopin</t>
  </si>
  <si>
    <t>olca.b@sfr.fr</t>
  </si>
  <si>
    <t>PROFIZI</t>
  </si>
  <si>
    <t>12 rue de Valois</t>
  </si>
  <si>
    <t>alexandre.profizi@gmail.com</t>
  </si>
  <si>
    <t>BAMBALAS-GARCIA</t>
  </si>
  <si>
    <t>Tomas</t>
  </si>
  <si>
    <t>2 rue Louis Desavis</t>
  </si>
  <si>
    <t>nunoedgarcia@gmail.com</t>
  </si>
  <si>
    <t>HILLAIRET</t>
  </si>
  <si>
    <t>Cyril</t>
  </si>
  <si>
    <t>83 b Avenue de Conflans</t>
  </si>
  <si>
    <t>Achères</t>
  </si>
  <si>
    <t>cyrilhillairet@hotmail.fr</t>
  </si>
  <si>
    <t>Jean-Claude</t>
  </si>
  <si>
    <t>01356136L</t>
  </si>
  <si>
    <t>22 quai de l'Oise</t>
  </si>
  <si>
    <t>delnicolas723@yahoo.com</t>
  </si>
  <si>
    <t>JOLIVEL</t>
  </si>
  <si>
    <t>1 impasse de la grande cour</t>
  </si>
  <si>
    <t>Vauréal</t>
  </si>
  <si>
    <t>alicejolivel@gmail.com</t>
  </si>
  <si>
    <t>BOND</t>
  </si>
  <si>
    <t>273 rue Carnot</t>
  </si>
  <si>
    <t>bond.floria@gmail.com</t>
  </si>
  <si>
    <t>IACOBUCCI</t>
  </si>
  <si>
    <t>Rayane</t>
  </si>
  <si>
    <t>3 rue de Beaulieu</t>
  </si>
  <si>
    <t>wided.iacobucci@sfr.fr</t>
  </si>
  <si>
    <t>Morainvilliers</t>
  </si>
  <si>
    <t>RIDEL</t>
  </si>
  <si>
    <t>Baptiste</t>
  </si>
  <si>
    <t>8 résidence les Ormes</t>
  </si>
  <si>
    <t>baptisteridel.1@gmail.com</t>
  </si>
  <si>
    <t>PASQUET</t>
  </si>
  <si>
    <t>Prune</t>
  </si>
  <si>
    <t>29 rue des Hublins</t>
  </si>
  <si>
    <t>myriam@pasquet.com</t>
  </si>
  <si>
    <t>SIRBU</t>
  </si>
  <si>
    <t>Claudiu</t>
  </si>
  <si>
    <t>2 allée des cheneteaux</t>
  </si>
  <si>
    <t>cd.sirbu99@gmail.com</t>
  </si>
  <si>
    <t>Rémi</t>
  </si>
  <si>
    <t>JAMOND</t>
  </si>
  <si>
    <t>38 rue comtesse Talleyrand</t>
  </si>
  <si>
    <t>GUETTE</t>
  </si>
  <si>
    <t>2 allées des Merisiers</t>
  </si>
  <si>
    <t>c_guette@hotmail.com</t>
  </si>
  <si>
    <t>ALLIER</t>
  </si>
  <si>
    <t>Cédric</t>
  </si>
  <si>
    <t>21 chemin de la ville de Paris</t>
  </si>
  <si>
    <t>cedricallier@gmail.com</t>
  </si>
  <si>
    <t>DU PASQUIER</t>
  </si>
  <si>
    <t>James</t>
  </si>
  <si>
    <t>10 rue des petits champs</t>
  </si>
  <si>
    <t>jamesdupasquier@yahoo.com</t>
  </si>
  <si>
    <t>Noë</t>
  </si>
  <si>
    <t>Félix-Antoine</t>
  </si>
  <si>
    <t>11327434D</t>
  </si>
  <si>
    <t>GUERIN-BUCAILLE</t>
  </si>
  <si>
    <t>11326666T</t>
  </si>
  <si>
    <t>19 rue du Clos</t>
  </si>
  <si>
    <t>carolinebucaille@yahoo.fr</t>
  </si>
  <si>
    <t>DEVIN</t>
  </si>
  <si>
    <t>Jean-Marc</t>
  </si>
  <si>
    <t>11085045M</t>
  </si>
  <si>
    <t>jmdevin78@gmail.com</t>
  </si>
  <si>
    <t>60 avenue du Maréchal Foch</t>
  </si>
  <si>
    <t>Poissy</t>
  </si>
  <si>
    <t>08909991X</t>
  </si>
  <si>
    <t>pierre.jamond@gmail.com</t>
  </si>
  <si>
    <t>13 rue de la croix d'épine</t>
  </si>
  <si>
    <t>MATIFET</t>
  </si>
  <si>
    <t>Marc</t>
  </si>
  <si>
    <t>1 rue au pain</t>
  </si>
  <si>
    <t>marc.matifet@gmail.com</t>
  </si>
  <si>
    <t>BELZON</t>
  </si>
  <si>
    <t>Eva</t>
  </si>
  <si>
    <t>17 rue au pain</t>
  </si>
  <si>
    <t>LACROIX</t>
  </si>
  <si>
    <t>09158294S</t>
  </si>
  <si>
    <t>laurent-lacroix@orange.fr</t>
  </si>
  <si>
    <t>74 domaine de Cheverchemont</t>
  </si>
  <si>
    <t>Clémence</t>
  </si>
  <si>
    <t>12 allée Mozart</t>
  </si>
  <si>
    <t>fredaubin24@gmail.com</t>
  </si>
  <si>
    <t>Thomas</t>
  </si>
  <si>
    <t>MEMOIRE</t>
  </si>
  <si>
    <t>Sean</t>
  </si>
  <si>
    <t>6 avenue du château</t>
  </si>
  <si>
    <t>mag.boyon@gmail.com</t>
  </si>
  <si>
    <t>RIVELLO</t>
  </si>
  <si>
    <t>5 lot des basses vignes</t>
  </si>
  <si>
    <t>pierre.rivello@sfr.fr</t>
  </si>
  <si>
    <t>TUAL-BOUTET</t>
  </si>
  <si>
    <t>Yoann</t>
  </si>
  <si>
    <t>850 rue des cateliers</t>
  </si>
  <si>
    <t>St Etienne du Rouvray</t>
  </si>
  <si>
    <t>yoann.tlbt@gmail.com</t>
  </si>
  <si>
    <t>FAKIR</t>
  </si>
  <si>
    <t>Yasmine</t>
  </si>
  <si>
    <t>9 rue des Erables</t>
  </si>
  <si>
    <t>nadia.laaraj@gmail.com</t>
  </si>
  <si>
    <t>Farah</t>
  </si>
  <si>
    <t>OUNISSI</t>
  </si>
  <si>
    <t>Shaheen</t>
  </si>
  <si>
    <t>36 rue des Aulnes</t>
  </si>
  <si>
    <t>oujdanchakroun@msn.com</t>
  </si>
  <si>
    <t>DUCLOYER</t>
  </si>
  <si>
    <t>ALIBHAY-PREMDJEE</t>
  </si>
  <si>
    <t>51 rue Aristide Briand</t>
  </si>
  <si>
    <t>LAMMENS</t>
  </si>
  <si>
    <t>Flavien</t>
  </si>
  <si>
    <t>36 bis quai Boubou Dado</t>
  </si>
  <si>
    <t>flavienlam@aol.com</t>
  </si>
  <si>
    <t>2 rue de la gare</t>
  </si>
  <si>
    <t>o.ducloyer@laposte.net</t>
  </si>
  <si>
    <t>SERRE</t>
  </si>
  <si>
    <t>Robin</t>
  </si>
  <si>
    <t>18 rue de l'étang</t>
  </si>
  <si>
    <t>virginiecastro@free.fr</t>
  </si>
  <si>
    <t>bbelzon@gmail.com</t>
  </si>
  <si>
    <t>COULIBALY</t>
  </si>
  <si>
    <t>Kadriss</t>
  </si>
  <si>
    <t>5 place Conte</t>
  </si>
  <si>
    <t>dialloawa306@gmail.com</t>
  </si>
  <si>
    <t>VERHAEGHE</t>
  </si>
  <si>
    <t>56 jardin de la noue</t>
  </si>
  <si>
    <t>julienverhaeghe@wanadoo.fr</t>
  </si>
  <si>
    <t>LE GALL</t>
  </si>
  <si>
    <t>44 allée Antoine de St Exupéry</t>
  </si>
  <si>
    <t>yannick.legall@hotmail.fr</t>
  </si>
  <si>
    <t>RAPIN</t>
  </si>
  <si>
    <t>Elsa</t>
  </si>
  <si>
    <t>9 bis rue du pavillon</t>
  </si>
  <si>
    <t>alexandra.marquesda@orange.fr</t>
  </si>
  <si>
    <t>Lise</t>
  </si>
  <si>
    <t>BOISSIERE</t>
  </si>
  <si>
    <t>boissiere@wanadoo.fr</t>
  </si>
  <si>
    <t>MAISONNIAUX</t>
  </si>
  <si>
    <t>Maxence</t>
  </si>
  <si>
    <t>10 rue Chatelain de Couty</t>
  </si>
  <si>
    <t>11 rue de l'Hautil</t>
  </si>
  <si>
    <t>ruflette@orange.fr</t>
  </si>
  <si>
    <t>LANGLOIS</t>
  </si>
  <si>
    <t>Yanis</t>
  </si>
  <si>
    <t>nat78.langlois@gmail.com</t>
  </si>
  <si>
    <t>39 rue Pierre Butin</t>
  </si>
  <si>
    <t>Pontoise</t>
  </si>
  <si>
    <t>ESBERT</t>
  </si>
  <si>
    <t>Esteban</t>
  </si>
  <si>
    <t>2 le Clos du Roy</t>
  </si>
  <si>
    <t>asboke@hotmail.fr</t>
  </si>
  <si>
    <t>RAYNAL</t>
  </si>
  <si>
    <t>10 Grande rue</t>
  </si>
  <si>
    <t>Chambourcy</t>
  </si>
  <si>
    <t>frederic.raynal@edhec.com</t>
  </si>
  <si>
    <t>JAKOB</t>
  </si>
  <si>
    <t>Christian</t>
  </si>
  <si>
    <t>Frédéric</t>
  </si>
  <si>
    <t>9 placette du chat perché</t>
  </si>
  <si>
    <t>christian.jakob@club-internet.fr</t>
  </si>
  <si>
    <t>BLAISE</t>
  </si>
  <si>
    <t>Louis</t>
  </si>
  <si>
    <t>3 rue des cotes blanches</t>
  </si>
  <si>
    <t>Chanteloup les vignes</t>
  </si>
  <si>
    <t>vanuf@yahoo.fr</t>
  </si>
  <si>
    <t>30 rue Piéplu</t>
  </si>
  <si>
    <t>MAQUET</t>
  </si>
  <si>
    <t>DUPIN</t>
  </si>
  <si>
    <t>1 allée Gabrielle</t>
  </si>
  <si>
    <t>alexandracamille@hotmail.fr</t>
  </si>
  <si>
    <t>BOUZID</t>
  </si>
  <si>
    <t>Mattéo</t>
  </si>
  <si>
    <t>sandgazeau@icloud.com</t>
  </si>
  <si>
    <t>BLANC</t>
  </si>
  <si>
    <t>Alexandre</t>
  </si>
  <si>
    <t>9 chemin des patures</t>
  </si>
  <si>
    <t>blancmarc@icloud.com</t>
  </si>
  <si>
    <t>Guillaume</t>
  </si>
  <si>
    <t>10502081F</t>
  </si>
  <si>
    <t>10801587F</t>
  </si>
  <si>
    <t>17 rue des Alluets</t>
  </si>
  <si>
    <t>Catégorie</t>
  </si>
  <si>
    <t>DAUBRIAC</t>
  </si>
  <si>
    <t>Jean</t>
  </si>
  <si>
    <t>LERECULEY</t>
  </si>
  <si>
    <t>Eline</t>
  </si>
  <si>
    <t>11378538B</t>
  </si>
  <si>
    <t>11083638H</t>
  </si>
  <si>
    <t>09100268V</t>
  </si>
  <si>
    <t>10986793R</t>
  </si>
  <si>
    <t>11233731C</t>
  </si>
  <si>
    <t>10805186S</t>
  </si>
  <si>
    <t>Julia</t>
  </si>
  <si>
    <t>CAILLAUX</t>
  </si>
  <si>
    <t>CAPEZZERA</t>
  </si>
  <si>
    <t>Rocco</t>
  </si>
  <si>
    <t>11412447J</t>
  </si>
  <si>
    <t>TREMOUILLERES</t>
  </si>
  <si>
    <t>Mae</t>
  </si>
  <si>
    <t>11380546J</t>
  </si>
  <si>
    <t>WALTER</t>
  </si>
  <si>
    <t>Alan</t>
  </si>
  <si>
    <t>01155547E</t>
  </si>
  <si>
    <t>11244076W</t>
  </si>
  <si>
    <t>11163859E</t>
  </si>
  <si>
    <t>11376731M</t>
  </si>
  <si>
    <t>11374827S</t>
  </si>
  <si>
    <t>11379395H</t>
  </si>
  <si>
    <t>11375082U</t>
  </si>
  <si>
    <t>11378532U</t>
  </si>
  <si>
    <t>11406609N</t>
  </si>
  <si>
    <t>11380554S</t>
  </si>
  <si>
    <t>11380540C</t>
  </si>
  <si>
    <t>11333526A</t>
  </si>
  <si>
    <t>11374939P</t>
  </si>
  <si>
    <t>01478438X</t>
  </si>
  <si>
    <t>11379416F</t>
  </si>
  <si>
    <t>10727124S</t>
  </si>
  <si>
    <t>10762464F</t>
  </si>
  <si>
    <t>11375560P</t>
  </si>
  <si>
    <t>09257715J</t>
  </si>
  <si>
    <t>11243533G</t>
  </si>
  <si>
    <t>11243532F</t>
  </si>
  <si>
    <t>10811034Y</t>
  </si>
  <si>
    <t>10986374L</t>
  </si>
  <si>
    <t>10986372J</t>
  </si>
  <si>
    <t>11323570D</t>
  </si>
  <si>
    <t>09201311A</t>
  </si>
  <si>
    <t>11375077P</t>
  </si>
  <si>
    <t>11406604H</t>
  </si>
  <si>
    <t>11245589R</t>
  </si>
  <si>
    <t>01297219V</t>
  </si>
  <si>
    <t>11375080S</t>
  </si>
  <si>
    <t>11376716V</t>
  </si>
  <si>
    <t>11251963U</t>
  </si>
  <si>
    <t>11374921U</t>
  </si>
  <si>
    <t>10252866U</t>
  </si>
  <si>
    <t>10758468M</t>
  </si>
  <si>
    <t>11256557N</t>
  </si>
  <si>
    <t>11412444F</t>
  </si>
  <si>
    <t>11378568J</t>
  </si>
  <si>
    <t>11376713S</t>
  </si>
  <si>
    <t>10990232E</t>
  </si>
  <si>
    <t>10899045N</t>
  </si>
  <si>
    <t>11378562C</t>
  </si>
  <si>
    <t>09209370K</t>
  </si>
  <si>
    <t>10643728U</t>
  </si>
  <si>
    <t>09105532S</t>
  </si>
  <si>
    <t>11378542F</t>
  </si>
  <si>
    <t>09404593J</t>
  </si>
  <si>
    <t>10389210U</t>
  </si>
  <si>
    <t>11379403R</t>
  </si>
  <si>
    <t>11375083V</t>
  </si>
  <si>
    <t>08924047B</t>
  </si>
  <si>
    <t>01233821K</t>
  </si>
  <si>
    <t>11379415E</t>
  </si>
  <si>
    <t>11245561L</t>
  </si>
  <si>
    <t>10986360V</t>
  </si>
  <si>
    <t>11379389B</t>
  </si>
  <si>
    <t>11380568H</t>
  </si>
  <si>
    <t>11326652D</t>
  </si>
  <si>
    <t>11168432A</t>
  </si>
  <si>
    <t>11326673B</t>
  </si>
  <si>
    <t>10235234E</t>
  </si>
  <si>
    <t>10834310Y</t>
  </si>
  <si>
    <t>10671942M</t>
  </si>
  <si>
    <t>11382079A</t>
  </si>
  <si>
    <t>11398950N</t>
  </si>
  <si>
    <t>11243531E</t>
  </si>
  <si>
    <t>00649699U</t>
  </si>
  <si>
    <t>01081073E</t>
  </si>
  <si>
    <t>10641200W</t>
  </si>
  <si>
    <t>10455725T</t>
  </si>
  <si>
    <t>10442460A</t>
  </si>
  <si>
    <t>10805189V</t>
  </si>
  <si>
    <t>11375572C</t>
  </si>
  <si>
    <t>11380550N</t>
  </si>
  <si>
    <t>11376720A</t>
  </si>
  <si>
    <t>11380541D</t>
  </si>
  <si>
    <t>11374867L</t>
  </si>
  <si>
    <t>09501120E</t>
  </si>
  <si>
    <t>11375086Y</t>
  </si>
  <si>
    <t>10865358W</t>
  </si>
  <si>
    <t>00798818F</t>
  </si>
  <si>
    <t>11375059U</t>
  </si>
  <si>
    <t>11171149D</t>
  </si>
  <si>
    <t>10912650B</t>
  </si>
  <si>
    <t>11378573P</t>
  </si>
  <si>
    <t>11378571M</t>
  </si>
  <si>
    <t>10903471Y</t>
  </si>
  <si>
    <t>10573223J</t>
  </si>
  <si>
    <t>11328276T</t>
  </si>
  <si>
    <t>11167390S</t>
  </si>
  <si>
    <t>10993713N</t>
  </si>
  <si>
    <t>01193397V</t>
  </si>
  <si>
    <t>11325674Q</t>
  </si>
  <si>
    <t>10553696J</t>
  </si>
  <si>
    <t>10727407A</t>
  </si>
  <si>
    <t>01235683J</t>
  </si>
  <si>
    <t>11374836C</t>
  </si>
  <si>
    <t>11325659Y</t>
  </si>
  <si>
    <t>11391167D</t>
  </si>
  <si>
    <t>11249412W</t>
  </si>
  <si>
    <t>11406602F</t>
  </si>
  <si>
    <t>01285436N</t>
  </si>
  <si>
    <t>11378556V</t>
  </si>
  <si>
    <t>11375076N</t>
  </si>
  <si>
    <t>11376707L</t>
  </si>
  <si>
    <t>10458212W</t>
  </si>
  <si>
    <t>11375068E</t>
  </si>
  <si>
    <t>01204978J</t>
  </si>
  <si>
    <t>11243432W</t>
  </si>
  <si>
    <t>11375074L</t>
  </si>
  <si>
    <t>MINI POUSSIN</t>
  </si>
  <si>
    <t>SENIOR</t>
  </si>
  <si>
    <t>CADET</t>
  </si>
  <si>
    <t>PUPILLE</t>
  </si>
  <si>
    <t>MINIME</t>
  </si>
  <si>
    <t>POUSSIN</t>
  </si>
  <si>
    <t>BENJAMIN</t>
  </si>
  <si>
    <t>JUNIOR</t>
  </si>
  <si>
    <t>Homme</t>
  </si>
  <si>
    <t>Femme</t>
  </si>
  <si>
    <t>jean.daubriac@hotmail.fr</t>
  </si>
  <si>
    <t>12 allée du petit prince</t>
  </si>
  <si>
    <t>Cécile</t>
  </si>
  <si>
    <t>alainlereculey@yahoo.fr</t>
  </si>
  <si>
    <t>isabelle.deschamps6@orange.fr</t>
  </si>
  <si>
    <t>eline.lereculey@gmail.com</t>
  </si>
  <si>
    <t>evabelzon@gmail.com</t>
  </si>
  <si>
    <t>sahrafajal@hotmail.com</t>
  </si>
  <si>
    <t>apvlbm@free.fr</t>
  </si>
  <si>
    <t>fabrice.crassin@orange.fr</t>
  </si>
  <si>
    <t>hsigward@gmail.com</t>
  </si>
  <si>
    <t>INV</t>
  </si>
  <si>
    <t>CRESSON</t>
  </si>
  <si>
    <t>Richard</t>
  </si>
  <si>
    <t>richard.cresson@gmail.com</t>
  </si>
  <si>
    <t>DE FELICE</t>
  </si>
  <si>
    <t>Onofrio</t>
  </si>
  <si>
    <t>Emmanuel</t>
  </si>
  <si>
    <t>defelice.emmanuel@gmail.com</t>
  </si>
  <si>
    <t>onofrio.defelice@gmail.com</t>
  </si>
  <si>
    <t>BALDI</t>
  </si>
  <si>
    <t>Dominique</t>
  </si>
  <si>
    <t>doumebaldi@orange.fr</t>
  </si>
  <si>
    <t>BALICKI</t>
  </si>
  <si>
    <t>Jacques</t>
  </si>
  <si>
    <t>balicki.jacques@free.fr</t>
  </si>
  <si>
    <t>christophe.tremouilleres@gmail.com</t>
  </si>
  <si>
    <t>18 clos des vieux murs</t>
  </si>
  <si>
    <t>Pascal</t>
  </si>
  <si>
    <t>pascal.bationo@gmail.com</t>
  </si>
  <si>
    <t>BATIONO</t>
  </si>
  <si>
    <t>Jérôme</t>
  </si>
  <si>
    <t>jdenance@orange.fr</t>
  </si>
  <si>
    <t>Aurélie</t>
  </si>
  <si>
    <t>delahaye.aurelie83@gmail.com</t>
  </si>
  <si>
    <t>29 rue du champs Gailard</t>
  </si>
  <si>
    <t>DELAHAYE</t>
  </si>
  <si>
    <t>MAURECOURT</t>
  </si>
  <si>
    <t>VERNOUILLET</t>
  </si>
  <si>
    <t>de 4 à 6</t>
  </si>
  <si>
    <t>&gt; 15 ans</t>
  </si>
  <si>
    <t>de 7 à 9</t>
  </si>
  <si>
    <t>10440300C</t>
  </si>
  <si>
    <t>Beynes</t>
  </si>
  <si>
    <t>01527883S</t>
  </si>
  <si>
    <t>Aubergenville</t>
  </si>
  <si>
    <t>rd.jamond@laposte.net</t>
  </si>
  <si>
    <t>Florian</t>
  </si>
  <si>
    <t>SAFOU</t>
  </si>
  <si>
    <t>GIRAULT</t>
  </si>
  <si>
    <t>philippe.girault@konecto.eu</t>
  </si>
  <si>
    <t>1 rue de Guélon</t>
  </si>
  <si>
    <t>lgmaquet@yahoo.fr</t>
  </si>
  <si>
    <t>ZORIO</t>
  </si>
  <si>
    <t>Martine</t>
  </si>
  <si>
    <t>zorio.martine@gmail.com</t>
  </si>
  <si>
    <t>rcapez.fr@gmail.com</t>
  </si>
  <si>
    <t>sanae.lagadic@gmail.com</t>
  </si>
  <si>
    <t>SWAENEPOEL</t>
  </si>
  <si>
    <t>Noa</t>
  </si>
  <si>
    <t>9 rue Albert Labrousse</t>
  </si>
  <si>
    <t>priscilladupeu@hotmail.fr</t>
  </si>
  <si>
    <t>11434121S</t>
  </si>
  <si>
    <t>christine.chea@yahoo.com</t>
  </si>
  <si>
    <t>stephanie.safu@yahoo.fr</t>
  </si>
  <si>
    <t>celine.savigny@fr.ey.com</t>
  </si>
  <si>
    <t>11167384L</t>
  </si>
  <si>
    <t>10238755G</t>
  </si>
  <si>
    <t>cindymoutounaick@yahoo.fr</t>
  </si>
  <si>
    <t>5 allée des capucines</t>
  </si>
  <si>
    <t>GUNDOLFF</t>
  </si>
  <si>
    <t>10407209J</t>
  </si>
  <si>
    <t>12 rue du pré rousselin</t>
  </si>
  <si>
    <t>max-gun@outlook.fr</t>
  </si>
  <si>
    <t>Sahra</t>
  </si>
  <si>
    <t>Floriane</t>
  </si>
  <si>
    <t xml:space="preserve">11443000T </t>
  </si>
  <si>
    <t>AUBINAIS</t>
  </si>
  <si>
    <t>l-aubinais@orange.fr</t>
  </si>
  <si>
    <t>10251283Y</t>
  </si>
  <si>
    <t>16 chemin des Carrières</t>
  </si>
  <si>
    <t>Célian</t>
  </si>
  <si>
    <t>11444569Y</t>
  </si>
  <si>
    <t>FEH-CHIAPO</t>
  </si>
  <si>
    <t>Céleste</t>
  </si>
  <si>
    <t>5 chemin du Grand Choisy</t>
  </si>
  <si>
    <t>marieangechiapo@yahoo.fr</t>
  </si>
  <si>
    <t>11445857Y</t>
  </si>
  <si>
    <t>OKIEMY</t>
  </si>
  <si>
    <t>Kenny-Effren</t>
  </si>
  <si>
    <t>68 allée des Hortensias</t>
  </si>
  <si>
    <t>raissamvoula6@gmail.com</t>
  </si>
  <si>
    <t>KANE</t>
  </si>
  <si>
    <t>Daouda</t>
  </si>
  <si>
    <t>11445855W</t>
  </si>
  <si>
    <t>52 allée des Capucines</t>
  </si>
  <si>
    <t>ndep74@gmail.com</t>
  </si>
  <si>
    <t>Mohamed</t>
  </si>
  <si>
    <t>11445854V</t>
  </si>
  <si>
    <t>Cheikh</t>
  </si>
  <si>
    <t>11445856X</t>
  </si>
  <si>
    <t>11302895F</t>
  </si>
  <si>
    <t>DAHIRI</t>
  </si>
  <si>
    <t>Naël</t>
  </si>
  <si>
    <t>7 rue Pasteur</t>
  </si>
  <si>
    <t>elmehdaoui.sanae@gmail.com</t>
  </si>
  <si>
    <t>11446070F</t>
  </si>
  <si>
    <t>bruno.tacchini@laposte.net,</t>
  </si>
  <si>
    <t>TACCHINI</t>
  </si>
  <si>
    <t>LEMAITRE</t>
  </si>
  <si>
    <t>Mickaël</t>
  </si>
  <si>
    <t>10144323N</t>
  </si>
  <si>
    <t>mickael_39@hotmail.com</t>
  </si>
  <si>
    <t>25 rue des Robaresses</t>
  </si>
  <si>
    <t>Paris</t>
  </si>
  <si>
    <t>mimicolours@hotmail.fr</t>
  </si>
  <si>
    <t>39 rue Maurice Utrillo</t>
  </si>
  <si>
    <t>11448148P</t>
  </si>
  <si>
    <t>l.leturque@gmail.com</t>
  </si>
  <si>
    <t>DENANCÉ</t>
  </si>
  <si>
    <t>11083631A</t>
  </si>
  <si>
    <t>DORLIN</t>
  </si>
  <si>
    <t>Théo</t>
  </si>
  <si>
    <t>09272261U</t>
  </si>
  <si>
    <t>9 avenue de la Forêt</t>
  </si>
  <si>
    <t>theo@dorlin.fr</t>
  </si>
  <si>
    <t>TOTAL</t>
  </si>
  <si>
    <t>BABY KRT</t>
  </si>
  <si>
    <t>KIDS</t>
  </si>
  <si>
    <t>ADO</t>
  </si>
  <si>
    <t>de 10 à 14</t>
  </si>
  <si>
    <t>Enfants</t>
  </si>
  <si>
    <t>Adultes</t>
  </si>
  <si>
    <t xml:space="preserve">3h </t>
  </si>
  <si>
    <t>Kdt</t>
  </si>
  <si>
    <t>4h</t>
  </si>
  <si>
    <t>2h</t>
  </si>
  <si>
    <t>Solde</t>
  </si>
  <si>
    <t>Alain L</t>
  </si>
  <si>
    <t>Total</t>
  </si>
  <si>
    <t>Inscription 2022/2023</t>
  </si>
  <si>
    <t>Date</t>
  </si>
  <si>
    <t>Montant</t>
  </si>
  <si>
    <t>Pass'sport</t>
  </si>
  <si>
    <t>Pass+</t>
  </si>
  <si>
    <t>CCAS</t>
  </si>
  <si>
    <t>Facture</t>
  </si>
  <si>
    <t>KRT MAURECOURT</t>
  </si>
  <si>
    <t>Licenciés</t>
  </si>
  <si>
    <t>Présents</t>
  </si>
  <si>
    <t>Licences</t>
  </si>
  <si>
    <t>Subventions</t>
  </si>
  <si>
    <t>PEREIRA</t>
  </si>
  <si>
    <t>Batyste</t>
  </si>
  <si>
    <t>11454768K</t>
  </si>
  <si>
    <t>20 impasse de la Rochelle</t>
  </si>
  <si>
    <t>chrystelle.ayache@gmail.com</t>
  </si>
  <si>
    <t>rue des Pyrénées</t>
  </si>
  <si>
    <t>Coupon 
Sport</t>
  </si>
  <si>
    <t>Chèque 1
à l'inscription</t>
  </si>
  <si>
    <t>Chèque 2
au 15 novembre</t>
  </si>
  <si>
    <t>Chèque 3
au 15 janvier</t>
  </si>
  <si>
    <t>ANCV</t>
  </si>
  <si>
    <t>Youssef</t>
  </si>
  <si>
    <t>Mairie
Vernouillet</t>
  </si>
  <si>
    <t>Forfait frais km</t>
  </si>
  <si>
    <t>1.200 / mois x 10 mois</t>
  </si>
  <si>
    <t>9 Les villas de l'Avre-Chemin de la petite mare</t>
  </si>
  <si>
    <t>LAABIDI</t>
  </si>
  <si>
    <t>T-Shirt</t>
  </si>
  <si>
    <t>Taille</t>
  </si>
  <si>
    <t>M</t>
  </si>
  <si>
    <t>L</t>
  </si>
  <si>
    <t>XXL</t>
  </si>
  <si>
    <t>32€/h x 7,75 heures x 33 semaines = 8.184 arondi à 8.200 €</t>
  </si>
  <si>
    <t>25€/h x 5 heures x 33 semaines = 4.125 € arrondi à 4.200 €</t>
  </si>
  <si>
    <t>25€/h x 2 heures x 32 semaines = 1600 € - Forfait frais km</t>
  </si>
  <si>
    <t>S</t>
  </si>
  <si>
    <t>XL</t>
  </si>
  <si>
    <t>CRAIGNOU</t>
  </si>
  <si>
    <t>BLEUENN</t>
  </si>
  <si>
    <t>10806750S</t>
  </si>
  <si>
    <t>44 avenue maurice berteaux</t>
  </si>
  <si>
    <t>bleuenn.@icloud.com</t>
  </si>
  <si>
    <t>ECHARD</t>
  </si>
  <si>
    <t>ERIC</t>
  </si>
  <si>
    <t>5 bis rue Lucien Hamel</t>
  </si>
  <si>
    <t>o.echard@orange.fr</t>
  </si>
  <si>
    <t>CHRYSOSTOM</t>
  </si>
  <si>
    <t>Justin</t>
  </si>
  <si>
    <t>10B Avenue des robaresses</t>
  </si>
  <si>
    <t>jchrysos@gmail.com</t>
  </si>
  <si>
    <t>AMHIYEN</t>
  </si>
  <si>
    <t>Marwa</t>
  </si>
  <si>
    <t>mohamed.amhiyen@yahoo.com</t>
  </si>
  <si>
    <t>dossier complet donner à Didier</t>
  </si>
  <si>
    <t>Oumaima</t>
  </si>
  <si>
    <t>GARCIA</t>
  </si>
  <si>
    <t>Nuno</t>
  </si>
  <si>
    <t>CARRARA</t>
  </si>
  <si>
    <t>28 Ter avenue de l'ancienne gare</t>
  </si>
  <si>
    <t>fabienjeanclaude@gmail.com</t>
  </si>
  <si>
    <t xml:space="preserve">MAURICE </t>
  </si>
  <si>
    <t>Wellan</t>
  </si>
  <si>
    <t>21 avenue paul brard</t>
  </si>
  <si>
    <t>clement.maurice23@gmail.com</t>
  </si>
  <si>
    <t>CHEFDEVILLE</t>
  </si>
  <si>
    <t>Adam</t>
  </si>
  <si>
    <t>24 B quai de l'oise bat B</t>
  </si>
  <si>
    <t>loubfr@gmail.com</t>
  </si>
  <si>
    <t>H/F</t>
  </si>
  <si>
    <t>FACTURE FAITE</t>
  </si>
  <si>
    <t>LEROUGE</t>
  </si>
  <si>
    <t>Axel</t>
  </si>
  <si>
    <t>ESSID ISSA</t>
  </si>
  <si>
    <t>Maryam</t>
  </si>
  <si>
    <t>3 pl du General de Gaule</t>
  </si>
  <si>
    <t>hayetteissa75@gmail.com</t>
  </si>
  <si>
    <t>CABOT</t>
  </si>
  <si>
    <t>Noemie</t>
  </si>
  <si>
    <t>28 rue de la garenne</t>
  </si>
  <si>
    <t>cabotbenoit@gmail.com</t>
  </si>
  <si>
    <t>NOM</t>
  </si>
  <si>
    <t>PRENOM</t>
  </si>
  <si>
    <t>HAMMOUMRAOUI</t>
  </si>
  <si>
    <t>1 Quatre rue de cordon</t>
  </si>
  <si>
    <t>06 74 86 28 77</t>
  </si>
  <si>
    <t>hammoulotfi@yahoo.fr</t>
  </si>
  <si>
    <t>BUDOC</t>
  </si>
  <si>
    <t>Nael</t>
  </si>
  <si>
    <t>Milan</t>
  </si>
  <si>
    <t>LORENZINI</t>
  </si>
  <si>
    <t xml:space="preserve">BLANC </t>
  </si>
  <si>
    <t>Guiliam</t>
  </si>
  <si>
    <t>Abel</t>
  </si>
  <si>
    <t>Alec</t>
  </si>
  <si>
    <t xml:space="preserve">1bis rue du cordon </t>
  </si>
  <si>
    <t>06 10 56 66 02</t>
  </si>
  <si>
    <t>Elios</t>
  </si>
  <si>
    <t>KRT
SELF</t>
  </si>
  <si>
    <t>Certificat Médical</t>
  </si>
  <si>
    <t>Code postal</t>
  </si>
  <si>
    <t>Portable 1</t>
  </si>
  <si>
    <t>Portable 2</t>
  </si>
  <si>
    <t>E-mail 1</t>
  </si>
  <si>
    <t>E-mail 2</t>
  </si>
  <si>
    <t>Chèque
au 15 septembre</t>
  </si>
  <si>
    <t>Chèque
au 15 octobre</t>
  </si>
  <si>
    <t>Chèque
au 15 novembre</t>
  </si>
  <si>
    <t>Chèque
au 15 décembre</t>
  </si>
  <si>
    <t>Chèque
au 15 janvier</t>
  </si>
  <si>
    <t>Chèque
au 15 février</t>
  </si>
  <si>
    <t>Chèque
au 15 mars</t>
  </si>
  <si>
    <t>Chèque
au 15 avril</t>
  </si>
  <si>
    <t>ACHANAR</t>
  </si>
  <si>
    <t>Naoufel</t>
  </si>
  <si>
    <t> 11482751B</t>
  </si>
  <si>
    <t>12 impasse cité Foch</t>
  </si>
  <si>
    <t>marina.achanar@hotmail.com</t>
  </si>
  <si>
    <t>non</t>
  </si>
  <si>
    <t>AIT SBIROU</t>
  </si>
  <si>
    <t>Camilia</t>
  </si>
  <si>
    <t> 11461042E</t>
  </si>
  <si>
    <t>15 allée des Bergeronnettes</t>
  </si>
  <si>
    <t>Carrières</t>
  </si>
  <si>
    <t>kassi_k@hotmail.fr</t>
  </si>
  <si>
    <t>OUI</t>
  </si>
  <si>
    <t>ANDONGUI BADET</t>
  </si>
  <si>
    <t>Calvin</t>
  </si>
  <si>
    <t> 11461055T </t>
  </si>
  <si>
    <t>7 rue Louis Armand</t>
  </si>
  <si>
    <t>badetyveline@gmail.com</t>
  </si>
  <si>
    <t>SELF</t>
  </si>
  <si>
    <t>ARIFI</t>
  </si>
  <si>
    <t>Vincent</t>
  </si>
  <si>
    <t>10802299E</t>
  </si>
  <si>
    <t>3 rue des Beauvettes</t>
  </si>
  <si>
    <t>Mezy-sur-Seine</t>
  </si>
  <si>
    <t xml:space="preserve">arivinc@wanadoo.fr </t>
  </si>
  <si>
    <t>2XL</t>
  </si>
  <si>
    <t>Eliott</t>
  </si>
  <si>
    <t>11324195H</t>
  </si>
  <si>
    <t>marcbalembois@hotmail.fr</t>
  </si>
  <si>
    <t>BANZOUZI</t>
  </si>
  <si>
    <t>Cornely</t>
  </si>
  <si>
    <t>11499828N</t>
  </si>
  <si>
    <t>11 rue Paul Doumer</t>
  </si>
  <si>
    <t>gersdebanz@gmail.com</t>
  </si>
  <si>
    <t>BARRE</t>
  </si>
  <si>
    <t>François</t>
  </si>
  <si>
    <t>11285652N</t>
  </si>
  <si>
    <t>13 allée des Vergers</t>
  </si>
  <si>
    <t>barre_francois@orange.fr</t>
  </si>
  <si>
    <t> 11478479H </t>
  </si>
  <si>
    <t>4 rue Pasteur</t>
  </si>
  <si>
    <t>barre.sebastien@gmail.com</t>
  </si>
  <si>
    <t>Chloé</t>
  </si>
  <si>
    <t>11478486Q</t>
  </si>
  <si>
    <t>1 rue de Guélan</t>
  </si>
  <si>
    <t>BENHEMALA</t>
  </si>
  <si>
    <t>11490234K</t>
  </si>
  <si>
    <t>3 rue Louis Armand</t>
  </si>
  <si>
    <t>bachben50@yahoo.fr</t>
  </si>
  <si>
    <t> 10502081F</t>
  </si>
  <si>
    <t>blancguillaume29@gmail.com</t>
  </si>
  <si>
    <t>BONDROIT</t>
  </si>
  <si>
    <t>Hugo</t>
  </si>
  <si>
    <t>11457046L</t>
  </si>
  <si>
    <t>68 rue de Marsinval</t>
  </si>
  <si>
    <t>a-decourtiat.atf@live.fr</t>
  </si>
  <si>
    <t>BOUTEILLER</t>
  </si>
  <si>
    <t>Robinson</t>
  </si>
  <si>
    <t>11457160K</t>
  </si>
  <si>
    <t>202 chemin de la côte à Farot</t>
  </si>
  <si>
    <t>isabtplagne@gmail.com</t>
  </si>
  <si>
    <t>BUCHTER</t>
  </si>
  <si>
    <t>09531183G</t>
  </si>
  <si>
    <t xml:space="preserve">13 rue du parc </t>
  </si>
  <si>
    <t>Ecquevilly</t>
  </si>
  <si>
    <t>alexandre.buchter@orange.fr</t>
  </si>
  <si>
    <t>11482728B</t>
  </si>
  <si>
    <t>28 rue de la Farenne</t>
  </si>
  <si>
    <t>CAILLIAUX</t>
  </si>
  <si>
    <t>Lucile</t>
  </si>
  <si>
    <t>11474603U</t>
  </si>
  <si>
    <t>lucile07.c@laposte.net</t>
  </si>
  <si>
    <t>Samuel</t>
  </si>
  <si>
    <t>11490230F </t>
  </si>
  <si>
    <t>lennie.delannoy@gmail.com</t>
  </si>
  <si>
    <t>DELECOURT</t>
  </si>
  <si>
    <t>Liam</t>
  </si>
  <si>
    <t>11458600A</t>
  </si>
  <si>
    <t>3 rue du Clos St Denis</t>
  </si>
  <si>
    <t>juliedelecourt7@gmail.com</t>
  </si>
  <si>
    <t>Awa</t>
  </si>
  <si>
    <t>11459320H</t>
  </si>
  <si>
    <t>DIONG</t>
  </si>
  <si>
    <t>Oumou</t>
  </si>
  <si>
    <t>11482735J </t>
  </si>
  <si>
    <t>35 allée des pinsons</t>
  </si>
  <si>
    <t>diong62@yahoo.it</t>
  </si>
  <si>
    <t>veroniquediong@gmail.com</t>
  </si>
  <si>
    <t>DO NASCIMENTO PINA</t>
  </si>
  <si>
    <t>Leandro</t>
  </si>
  <si>
    <t>11461046J </t>
  </si>
  <si>
    <t>6 avenue du Château</t>
  </si>
  <si>
    <t>laetitia.pina8@gmail.com</t>
  </si>
  <si>
    <t>DROUICHE</t>
  </si>
  <si>
    <t>Cerine</t>
  </si>
  <si>
    <t>11459311X</t>
  </si>
  <si>
    <t>10 allée des acacias</t>
  </si>
  <si>
    <t>seghird1968@gmail.com</t>
  </si>
  <si>
    <t>Redhaamine</t>
  </si>
  <si>
    <t>11459308U</t>
  </si>
  <si>
    <t>EL HODAIGUI</t>
  </si>
  <si>
    <t>Ishaq</t>
  </si>
  <si>
    <t>11482704A </t>
  </si>
  <si>
    <t>fatima_zainoun@hotmail.fr</t>
  </si>
  <si>
    <t>11484532M</t>
  </si>
  <si>
    <t>3 place Général de Gaulle</t>
  </si>
  <si>
    <t>hayetteissa78@gmail.com</t>
  </si>
  <si>
    <t>FRENE</t>
  </si>
  <si>
    <t>Margot</t>
  </si>
  <si>
    <t>11487016M</t>
  </si>
  <si>
    <t>179 b rue Paul Doumer</t>
  </si>
  <si>
    <t>cmorenodaluz@lfdj.com</t>
  </si>
  <si>
    <t>GANDON</t>
  </si>
  <si>
    <t>Gabriel</t>
  </si>
  <si>
    <t> 11482710G</t>
  </si>
  <si>
    <t>390 rue de la Vente Bertine</t>
  </si>
  <si>
    <t>villagandon@yahoo.com</t>
  </si>
  <si>
    <t>GIBOYAU</t>
  </si>
  <si>
    <t>Loanne</t>
  </si>
  <si>
    <t>11457090J</t>
  </si>
  <si>
    <t>2 rue des frères Godard</t>
  </si>
  <si>
    <t>beavolny@yahoo.fr</t>
  </si>
  <si>
    <t>GUENINE SEGAWA</t>
  </si>
  <si>
    <t>Issei</t>
  </si>
  <si>
    <t> 11482694P</t>
  </si>
  <si>
    <t>33 avenue du clos des vignes</t>
  </si>
  <si>
    <t>gregory.guenine@hotmail.fr</t>
  </si>
  <si>
    <t>19 rue du Clos de Brézolles</t>
  </si>
  <si>
    <t>2 allée des Merisiers</t>
  </si>
  <si>
    <t>HAMMOUCHI</t>
  </si>
  <si>
    <t>Kassim</t>
  </si>
  <si>
    <t> 11478495A </t>
  </si>
  <si>
    <t>m.ryem@icloud.com</t>
  </si>
  <si>
    <t>HERMIER</t>
  </si>
  <si>
    <t>Evan</t>
  </si>
  <si>
    <t> 11478490U</t>
  </si>
  <si>
    <t>20 rue Aristide Briand</t>
  </si>
  <si>
    <t>herben@hotmail.fr</t>
  </si>
  <si>
    <t>38 rue de la comtesse Talleyrand Périgord</t>
  </si>
  <si>
    <t>JOLY</t>
  </si>
  <si>
    <t>André</t>
  </si>
  <si>
    <t> 11478499E </t>
  </si>
  <si>
    <t>6 rue de Trumeau</t>
  </si>
  <si>
    <t>deborah.duchateau@gmail.com</t>
  </si>
  <si>
    <t>JOUFFROY</t>
  </si>
  <si>
    <t>Georges-Henri</t>
  </si>
  <si>
    <t>10270152J</t>
  </si>
  <si>
    <t>40 Grande Rue</t>
  </si>
  <si>
    <t>ghjouffroy@yahoo.com</t>
  </si>
  <si>
    <t>KEITA</t>
  </si>
  <si>
    <t>Zakariya</t>
  </si>
  <si>
    <t> 11482755F </t>
  </si>
  <si>
    <t>dienabou.doukoure@gmail.com</t>
  </si>
  <si>
    <t>LAKHROUF</t>
  </si>
  <si>
    <t>Laïla</t>
  </si>
  <si>
    <t>11006202N</t>
  </si>
  <si>
    <t>4 rue des Frères Godard</t>
  </si>
  <si>
    <t>laila7845@hotmail.fr</t>
  </si>
  <si>
    <t>LECOINTRE</t>
  </si>
  <si>
    <t>Timothée</t>
  </si>
  <si>
    <t>11047724V</t>
  </si>
  <si>
    <t>Sente des Hautes Parties</t>
  </si>
  <si>
    <t>stephane.lecointre80@gmail.com</t>
  </si>
  <si>
    <t>alexandrala83@hotmail.com</t>
  </si>
  <si>
    <t>Anaïs</t>
  </si>
  <si>
    <t>11457158H </t>
  </si>
  <si>
    <t>LONGONDO</t>
  </si>
  <si>
    <t>Isaac</t>
  </si>
  <si>
    <t>11487023U</t>
  </si>
  <si>
    <t>69 rue Paul Doumer</t>
  </si>
  <si>
    <t>chupachups@asaintvincent.fr</t>
  </si>
  <si>
    <t>LORAILLER</t>
  </si>
  <si>
    <t>Serge</t>
  </si>
  <si>
    <t>3 allée Antoine de St Exupéry</t>
  </si>
  <si>
    <t>s.lorailler@gmail.com</t>
  </si>
  <si>
    <t>10804932R</t>
  </si>
  <si>
    <t>11 rue de l'abbé Mazure</t>
  </si>
  <si>
    <t>celinemartin1709@gmail.com</t>
  </si>
  <si>
    <t>MAJDOUBI</t>
  </si>
  <si>
    <t>Mehdi</t>
  </si>
  <si>
    <t> 11209554X</t>
  </si>
  <si>
    <t>1 rue Emile Zola</t>
  </si>
  <si>
    <t>mehdi.majdoubi@gmail.com</t>
  </si>
  <si>
    <t>MARGERIN-CONFAIS</t>
  </si>
  <si>
    <t>11487027Y</t>
  </si>
  <si>
    <t>8 allée des bois</t>
  </si>
  <si>
    <t>jyvelines@gmail.com</t>
  </si>
  <si>
    <t>MICHELET</t>
  </si>
  <si>
    <t>Deven</t>
  </si>
  <si>
    <t>11482742R</t>
  </si>
  <si>
    <t>8 chemin des pérons</t>
  </si>
  <si>
    <t>marinecalvez@icloud.com</t>
  </si>
  <si>
    <t>MORGADO</t>
  </si>
  <si>
    <t>Elaïa</t>
  </si>
  <si>
    <t>11457093M</t>
  </si>
  <si>
    <t>65 rue de Marsinval</t>
  </si>
  <si>
    <t>axel_morgado@hotmail.com</t>
  </si>
  <si>
    <t>prune@pasquet.com</t>
  </si>
  <si>
    <t>PÖSCHL-ROUSSEAU</t>
  </si>
  <si>
    <t>Tom</t>
  </si>
  <si>
    <t>11474601S</t>
  </si>
  <si>
    <t>35 allée de St-Exupéry</t>
  </si>
  <si>
    <t>rousseau_annesophie@yahoo.fr</t>
  </si>
  <si>
    <t>QUELARD</t>
  </si>
  <si>
    <t> 11478507N</t>
  </si>
  <si>
    <t>3 rue Louis Pottier</t>
  </si>
  <si>
    <t>espireanais0@gmail.com</t>
  </si>
  <si>
    <t>Damien.rapin@outlook.fr</t>
  </si>
  <si>
    <t>RODRIGUEZ</t>
  </si>
  <si>
    <t>11525916U</t>
  </si>
  <si>
    <t>tournelle@asaintvincent.fr</t>
  </si>
  <si>
    <t> 11478505L </t>
  </si>
  <si>
    <t>RONDU</t>
  </si>
  <si>
    <t>Stéphane</t>
  </si>
  <si>
    <t>01166173E</t>
  </si>
  <si>
    <t>3 rue des Tilleuls</t>
  </si>
  <si>
    <t>Boissy Mauvoisin</t>
  </si>
  <si>
    <t>rondu.stephane@orange.fr</t>
  </si>
  <si>
    <t>SAKKO</t>
  </si>
  <si>
    <t>Maïmouna</t>
  </si>
  <si>
    <t>11487035H</t>
  </si>
  <si>
    <t>malabars@asaintvincent.fr</t>
  </si>
  <si>
    <t>SANSA</t>
  </si>
  <si>
    <t>Nadir</t>
  </si>
  <si>
    <t>11484385C</t>
  </si>
  <si>
    <t>31 boulevard de l'europe</t>
  </si>
  <si>
    <t>cleanwash@orange.fr</t>
  </si>
  <si>
    <t>SEGUIN</t>
  </si>
  <si>
    <t>11474600R</t>
  </si>
  <si>
    <t>virginie.castro@ca-paris.fr</t>
  </si>
  <si>
    <t>STANTIER</t>
  </si>
  <si>
    <t>Brendon</t>
  </si>
  <si>
    <t>11461049M</t>
  </si>
  <si>
    <t>48 rue Paul Doumer</t>
  </si>
  <si>
    <t>diana.stantier@gmail.com</t>
  </si>
  <si>
    <t>THAN</t>
  </si>
  <si>
    <t>11461051P </t>
  </si>
  <si>
    <t>6 rue Eustache Deschamps</t>
  </si>
  <si>
    <t>van.thang.than@gmail.com</t>
  </si>
  <si>
    <t>Léonard</t>
  </si>
  <si>
    <t>11461053R </t>
  </si>
  <si>
    <t>TOUKHAM</t>
  </si>
  <si>
    <t>Walid</t>
  </si>
  <si>
    <t>10995607W</t>
  </si>
  <si>
    <t>Cindy</t>
  </si>
  <si>
    <t>11474599Q</t>
  </si>
  <si>
    <t>Ilyana</t>
  </si>
  <si>
    <t>11474596M</t>
  </si>
  <si>
    <t>Yohan</t>
  </si>
  <si>
    <t> 11474592H</t>
  </si>
  <si>
    <t>18 rue Girardin/15 rue du Château</t>
  </si>
  <si>
    <t>78540/78250</t>
  </si>
  <si>
    <t>Vernouillet/Hardricourt</t>
  </si>
  <si>
    <t>dawson-alison@hotmail.fr</t>
  </si>
  <si>
    <t>ELOIS</t>
  </si>
  <si>
    <t>ABEL</t>
  </si>
  <si>
    <t>ALEC</t>
  </si>
  <si>
    <t>TEIXEIRA</t>
  </si>
  <si>
    <t>Soleane</t>
  </si>
  <si>
    <t>24 avenue paulbrad</t>
  </si>
  <si>
    <t>06.37.44.40.70</t>
  </si>
  <si>
    <t>evemariepretin@yahoo.fr</t>
  </si>
  <si>
    <t>Tableau tournoi 16 équipes ou joueurs</t>
  </si>
  <si>
    <t>Nom du tournoi</t>
  </si>
  <si>
    <t>1er tour</t>
  </si>
  <si>
    <t>Quarts de finale</t>
  </si>
  <si>
    <t>Demi-finales</t>
  </si>
  <si>
    <t>Finale</t>
  </si>
  <si>
    <t>Vainqueur</t>
  </si>
  <si>
    <t xml:space="preserve">Date : </t>
  </si>
  <si>
    <t>Demi finaliste 1 :</t>
  </si>
  <si>
    <t>Equipe 4</t>
  </si>
  <si>
    <t>Finaliste 1 :</t>
  </si>
  <si>
    <t>Equipe 5</t>
  </si>
  <si>
    <t>Qualifié 3</t>
  </si>
  <si>
    <t>Equipe 6</t>
  </si>
  <si>
    <t>Demi finaliste 2 :</t>
  </si>
  <si>
    <t>Equipe 7</t>
  </si>
  <si>
    <t>Qualifié 4</t>
  </si>
  <si>
    <t>Equipe 8</t>
  </si>
  <si>
    <t>Vainqueur :</t>
  </si>
  <si>
    <t>Equipe 9</t>
  </si>
  <si>
    <t>Qualifié 5</t>
  </si>
  <si>
    <t>Equipe 10</t>
  </si>
  <si>
    <t>Demi finaliste 3 :</t>
  </si>
  <si>
    <t>Equipe 11</t>
  </si>
  <si>
    <t>Qualifié 6</t>
  </si>
  <si>
    <t>Equipe 12</t>
  </si>
  <si>
    <t>Finaliste 2 :</t>
  </si>
  <si>
    <t>Equipe 13</t>
  </si>
  <si>
    <t>Qualifié 7</t>
  </si>
  <si>
    <t>Equipe 14</t>
  </si>
  <si>
    <t>Demi finaliste 4 :</t>
  </si>
  <si>
    <t>Equipe 15</t>
  </si>
  <si>
    <t>Qualifié 8</t>
  </si>
  <si>
    <t>Equipe 16</t>
  </si>
  <si>
    <t>;</t>
  </si>
  <si>
    <t>nunoedgarcia@gmail.com;</t>
  </si>
  <si>
    <t>JAUNE ORANGE</t>
  </si>
  <si>
    <t>BLANCHE JAUNE</t>
  </si>
  <si>
    <t>JAUNE</t>
  </si>
  <si>
    <t>o.echard@orange.fr;</t>
  </si>
  <si>
    <t>mohamed.amhiyen@yahoo.com;</t>
  </si>
  <si>
    <t>fatouba1979@gmail.com;</t>
  </si>
  <si>
    <t>jchrysos@gmail.com;</t>
  </si>
  <si>
    <t>hammoulotfi@yahoo.fr;</t>
  </si>
  <si>
    <t>alexandre.profizi@gmail.com;</t>
  </si>
  <si>
    <t>marieangechiapo@yahoo.fr;</t>
  </si>
  <si>
    <t>wided.iacobucci@sfr.fr;</t>
  </si>
  <si>
    <t>nadia.laaraj@gmail.com;</t>
  </si>
  <si>
    <t>evemariepretin@yahoo.fr;</t>
  </si>
  <si>
    <t>clement.maurice23@gmail.com;</t>
  </si>
  <si>
    <t>loubfr@gmail.com;</t>
  </si>
  <si>
    <t>reslingersabine@gmail.com;</t>
  </si>
  <si>
    <t>slafleur974@gmail.com;</t>
  </si>
  <si>
    <t>CARTE BLEU</t>
  </si>
  <si>
    <t>THEO</t>
  </si>
  <si>
    <t>BALLESTER</t>
  </si>
  <si>
    <t>10 RUE DU PRESSOIR</t>
  </si>
  <si>
    <t>mathll@sfr.fr</t>
  </si>
  <si>
    <t>EL BOJADDAINI</t>
  </si>
  <si>
    <t>AMIR</t>
  </si>
  <si>
    <t>1 TER AVENUE DE L'ANCIENNE GARE</t>
  </si>
  <si>
    <t>bojaddaini.khalid@hotmail.fr</t>
  </si>
  <si>
    <t>DIAGNE</t>
  </si>
  <si>
    <t>AHMED BACHIR</t>
  </si>
  <si>
    <t>8 AVENEUE DE L'ANCIENNE GARE</t>
  </si>
  <si>
    <t>thiampenda@gmail.com</t>
  </si>
  <si>
    <t>mouhamed hakim</t>
  </si>
  <si>
    <t>BOISROUX</t>
  </si>
  <si>
    <t>RONAN</t>
  </si>
  <si>
    <t>40 BIS RUE DE CHOISY</t>
  </si>
  <si>
    <t>boisroux78@gmail.com</t>
  </si>
  <si>
    <t>Marie</t>
  </si>
  <si>
    <t>BOSSU</t>
  </si>
  <si>
    <t>bojaddaini.khalid@hotmail.fr;</t>
  </si>
  <si>
    <t>thiampenda@gmail.com;</t>
  </si>
  <si>
    <t>nathll@sfr.fr;</t>
  </si>
  <si>
    <t xml:space="preserve">MARDI </t>
  </si>
  <si>
    <t>VENDREDI</t>
  </si>
  <si>
    <t>VICKY</t>
  </si>
  <si>
    <t>KION</t>
  </si>
  <si>
    <t>KATA</t>
  </si>
  <si>
    <t>KUMITE</t>
  </si>
  <si>
    <t>ACQUIS</t>
  </si>
  <si>
    <t>A REVOIR</t>
  </si>
  <si>
    <t>NON ACQUIS</t>
  </si>
  <si>
    <t>ANNEE 2022/2023</t>
  </si>
  <si>
    <t>COULEUR 2023</t>
  </si>
  <si>
    <t>MAELYNE</t>
  </si>
  <si>
    <t>Année 2023/2024</t>
  </si>
  <si>
    <t>EN COURS D'ACQUISITION</t>
  </si>
  <si>
    <t>X</t>
  </si>
  <si>
    <t>x</t>
  </si>
  <si>
    <t>x//</t>
  </si>
  <si>
    <t>X///</t>
  </si>
  <si>
    <t>COULEUR 2023 DECEMBRE</t>
  </si>
  <si>
    <t xml:space="preserve">X </t>
  </si>
  <si>
    <t>ORANGE</t>
  </si>
  <si>
    <t>GABRIEL</t>
  </si>
  <si>
    <t>STEPHANE</t>
  </si>
  <si>
    <t>GENEVIEVE</t>
  </si>
  <si>
    <t>THIERRY</t>
  </si>
  <si>
    <t>NICOLAS</t>
  </si>
  <si>
    <t>CEDRIC</t>
  </si>
  <si>
    <t>OBA</t>
  </si>
  <si>
    <t>FERNEZ</t>
  </si>
  <si>
    <t>DUMON</t>
  </si>
  <si>
    <t>HOFFMANN</t>
  </si>
  <si>
    <t>SAHRA</t>
  </si>
  <si>
    <t>JAUNE ORANGE//</t>
  </si>
  <si>
    <t xml:space="preserve">anes </t>
  </si>
  <si>
    <t>VERT</t>
  </si>
  <si>
    <t>ORANGE//</t>
  </si>
  <si>
    <t>BLEU</t>
  </si>
  <si>
    <t>ORANGE VERTE</t>
  </si>
  <si>
    <t>VERT BLEU</t>
  </si>
  <si>
    <t xml:space="preserve"> BLEU</t>
  </si>
  <si>
    <t>LABAZ</t>
  </si>
  <si>
    <t>PARIS</t>
  </si>
  <si>
    <t>OLIVIER</t>
  </si>
  <si>
    <t>ESTIENNE</t>
  </si>
  <si>
    <t>HADRIEN</t>
  </si>
  <si>
    <t>CHARLY</t>
  </si>
  <si>
    <t>BRUNEAU</t>
  </si>
  <si>
    <t>MELISSA</t>
  </si>
  <si>
    <t>BOINET</t>
  </si>
  <si>
    <t>ROMAIN</t>
  </si>
  <si>
    <t>BAMBALAS</t>
  </si>
  <si>
    <t>THOMAS</t>
  </si>
  <si>
    <t>CAMILLE</t>
  </si>
  <si>
    <t>ANCELET</t>
  </si>
  <si>
    <t>FEMME</t>
  </si>
  <si>
    <t>KULUTA TEMBE</t>
  </si>
  <si>
    <t>MADELINE</t>
  </si>
  <si>
    <t>KULUTA TEMBEHARLY</t>
  </si>
  <si>
    <t>HOMME</t>
  </si>
  <si>
    <t>PERNOT</t>
  </si>
  <si>
    <t>QUENTIN</t>
  </si>
  <si>
    <t>FAIT</t>
  </si>
  <si>
    <t>MELIN</t>
  </si>
  <si>
    <t>AIT RAHO</t>
  </si>
  <si>
    <t>ANAS</t>
  </si>
  <si>
    <t>Numéro billet</t>
  </si>
  <si>
    <t>N° de transaction</t>
  </si>
  <si>
    <t>Prénom participant</t>
  </si>
  <si>
    <t>Nom participant</t>
  </si>
  <si>
    <t>Paiement</t>
  </si>
  <si>
    <t>Montant dû</t>
  </si>
  <si>
    <t>Moyen de paiement</t>
  </si>
  <si>
    <t>Prestations</t>
  </si>
  <si>
    <t>Acheté par</t>
  </si>
  <si>
    <t>Billet scanné</t>
  </si>
  <si>
    <t>Identifiant</t>
  </si>
  <si>
    <t>Email acheteur</t>
  </si>
  <si>
    <t>Date de début adhésion</t>
  </si>
  <si>
    <t>Date de fin adhésion</t>
  </si>
  <si>
    <t>Date de paiement</t>
  </si>
  <si>
    <t>Date de création</t>
  </si>
  <si>
    <t>KARATÉ - BABY-KARATÉ (5-6 ans) (né(e) en 2018 et 2019) -   1 cours / semaine [Supprimé]</t>
  </si>
  <si>
    <t>KARATÉ - KARATÉ KIDS (6-9 ans) (né(e) de 2015 à 2018) - 1 cours / semaine</t>
  </si>
  <si>
    <t>RÉ-INSCRIPTION / NOUVELLE INSCRIPTION / COURS D'ESSAI [Supprimé]</t>
  </si>
  <si>
    <t>KARATÉ - KARATÉ ADO (10-14 ans) (né(e) de 2010 à 2014) - 2 cours / semaine</t>
  </si>
  <si>
    <t>KARATÉ - KARATÉ ADULTE (&gt; 15 ans) Illimité compris le krav-maga</t>
  </si>
  <si>
    <t>KRAV MAGA - KRAV-MAGA (&gt; 13 ans) 2 cours / semaine</t>
  </si>
  <si>
    <t>SELF-DÉFENSE - SELF-DÉFENSE ADO (10-14 ans) (né(e) de 2010 à 2014) - 1 cours / semaine. En supplément du KARATÉ ADO</t>
  </si>
  <si>
    <t>KARATÉ - KARATÉ SANTÉ (&gt; 60 ans) - 1 cours / semaine [Supprimé]</t>
  </si>
  <si>
    <t>SELF-DÉFENSE - SELF-DÉFENSE ADO (10-14 ans) (né(e) de 2010 à 2014) - 1 cours / semaine</t>
  </si>
  <si>
    <t>ÉTUDIANT (post bac) / RETRAITÉ - KARATÉ ÉTUDIANT (post bac)/RETRAITÉ. Illimité compris le krav-maga</t>
  </si>
  <si>
    <t>ÉTUDIANT (post bac) / RETRAITÉ - KRAV MAGA ÉTUDIANT (post bac) /RETRAITÉ - 2 cours / semaine</t>
  </si>
  <si>
    <t>SELF-DÉFENSE - SELF-DÉFENSE SENIOR (&gt; 55 ans) - 1 cours / semaine [Supprimé]</t>
  </si>
  <si>
    <t>CARTE de 10 COURS - ADULTES - Accès aux dojos de Vernouillet et Maurecourt. Hors licence (obligatoire). Non cessible.</t>
  </si>
  <si>
    <t>Paiement autre que Carte bancaire - Frais de Gestion (Paiement par chèque, ANCV, CCAS, ...)</t>
  </si>
  <si>
    <t>Complément</t>
  </si>
  <si>
    <t>Pays</t>
  </si>
  <si>
    <t>Latitude</t>
  </si>
  <si>
    <t>Longitude</t>
  </si>
  <si>
    <t>Date de naissance</t>
  </si>
  <si>
    <t>Téléphone mobile</t>
  </si>
  <si>
    <t>Sexe</t>
  </si>
  <si>
    <t>Adresse email</t>
  </si>
  <si>
    <t>Tél</t>
  </si>
  <si>
    <t>Autorisation de droit à l'image</t>
  </si>
  <si>
    <t>NOM (en MAJUSCULES) et Prénom</t>
  </si>
  <si>
    <t>Acceptation du Règlement Intérieur</t>
  </si>
  <si>
    <t>N° licence (pour les ré-inscriptions)</t>
  </si>
  <si>
    <t>Dojo de référence</t>
  </si>
  <si>
    <t>Bénéficiaire de dispositif(s) d'aide au financement de la pratique associative</t>
  </si>
  <si>
    <t>Autre dispositif d'aide</t>
  </si>
  <si>
    <t>Montant total de la (des) réduction(s)</t>
  </si>
  <si>
    <t>PDF du (des) justificatif(s) d'aide</t>
  </si>
  <si>
    <t>Statut</t>
  </si>
  <si>
    <t>Discipline pratiquée</t>
  </si>
  <si>
    <t>Grade</t>
  </si>
  <si>
    <t>Détails</t>
  </si>
  <si>
    <t>Anas</t>
  </si>
  <si>
    <t>Paiement reçu</t>
  </si>
  <si>
    <t>Autres</t>
  </si>
  <si>
    <t>KARATÉ ADO (10-14 ans) (né(e) de 2010 à 2014) - 2 cours / semaine</t>
  </si>
  <si>
    <t>Anas AIT RAHO</t>
  </si>
  <si>
    <t>Non utilisé</t>
  </si>
  <si>
    <t>safoua80@hotmail.com</t>
  </si>
  <si>
    <t>09/09/2024</t>
  </si>
  <si>
    <t>27/06/2025</t>
  </si>
  <si>
    <t>14/10/2024</t>
  </si>
  <si>
    <t>39 Sente Des Glaisières</t>
  </si>
  <si>
    <t>Triel-sur-Seine</t>
  </si>
  <si>
    <t>FR</t>
  </si>
  <si>
    <t>+33622906174</t>
  </si>
  <si>
    <t>Mme AIT RAHO</t>
  </si>
  <si>
    <t>11434130C</t>
  </si>
  <si>
    <t>RÉ-INSCRIPTION</t>
  </si>
  <si>
    <t>KARATÉ</t>
  </si>
  <si>
    <t>7. Vert</t>
  </si>
  <si>
    <t>https://kcmv.assoconnect.com/collect/registrants/detail/17243441</t>
  </si>
  <si>
    <t>Chèque</t>
  </si>
  <si>
    <t>KARATÉ KIDS (6-9 ans) (né(e) de 2015 à 2018) - 1 cours / semaine</t>
  </si>
  <si>
    <t>Elodie DAGORNE</t>
  </si>
  <si>
    <t>DAGORNE</t>
  </si>
  <si>
    <t>dagorne.elodie@gmail.com</t>
  </si>
  <si>
    <t>09/10/2024</t>
  </si>
  <si>
    <t>1 Chemin Du Grand Choisy</t>
  </si>
  <si>
    <t>+33650414514</t>
  </si>
  <si>
    <t>Dagorne Elodie</t>
  </si>
  <si>
    <t>PENIN nadia</t>
  </si>
  <si>
    <t>+33659535191</t>
  </si>
  <si>
    <t>peninnadia78@gmail.com</t>
  </si>
  <si>
    <t>PASS'SPORT</t>
  </si>
  <si>
    <t>https://site.assoconnect.com/services/storage?type=document&amp;id=4957790&amp;secret=06RPP5kuan6REEL1kMOKIWFASIi5Us2IU5Sv7GMZ&amp;timestamp=1728111222&amp;download=1 - https://site.assoconnect.com/services/storage?type=document&amp;id=4957790&amp;secret=06RPP5kuan6REEL1kMOKIWFASIi5Us2IU5Sv7GMZ&amp;timestamp=1728111222&amp;download=1</t>
  </si>
  <si>
    <t>1. Blanche</t>
  </si>
  <si>
    <t>https://kcmv.assoconnect.com/collect/registrants/detail/17078877</t>
  </si>
  <si>
    <t>Antoine MELIN</t>
  </si>
  <si>
    <t>https://kcmv.assoconnect.com/collect/registrants/detail/17169194</t>
  </si>
  <si>
    <t>Camille</t>
  </si>
  <si>
    <t>KARATÉ ADULTE (&gt; 15 ans) Illimité compris le krav-maga</t>
  </si>
  <si>
    <t>Camille ANCELET</t>
  </si>
  <si>
    <t>angelique.ancelet@yahoo.fr</t>
  </si>
  <si>
    <t>05/10/2024</t>
  </si>
  <si>
    <t>21 ter rue de Choisy</t>
  </si>
  <si>
    <t>+33628376710</t>
  </si>
  <si>
    <t>F</t>
  </si>
  <si>
    <t>ANCELET Angélique</t>
  </si>
  <si>
    <t>ANCELET Manuel</t>
  </si>
  <si>
    <t>+33668480618</t>
  </si>
  <si>
    <t>manuel_ancelet@yahoo.fr</t>
  </si>
  <si>
    <t>NOUVELLE INSCRIPTION</t>
  </si>
  <si>
    <t>https://kcmv.assoconnect.com/collect/registrants/detail/17008752</t>
  </si>
  <si>
    <t>KARATÉ ÉTUDIANT (post bac)/RETRAITÉ. Illimité compris le krav-maga</t>
  </si>
  <si>
    <t>Quentin PERNOT</t>
  </si>
  <si>
    <t>chrystelemaitrot@yahoo.fr</t>
  </si>
  <si>
    <t>1 Rue Des Marottes</t>
  </si>
  <si>
    <t>+33783248917</t>
  </si>
  <si>
    <t>+33663519895</t>
  </si>
  <si>
    <t>CHRYSTELE PERNOT</t>
  </si>
  <si>
    <t>10754348J</t>
  </si>
  <si>
    <t>PERNOT Olivier</t>
  </si>
  <si>
    <t>+33663687520</t>
  </si>
  <si>
    <t>pernotolivier@free.fr</t>
  </si>
  <si>
    <t>8. Vert/Bleu</t>
  </si>
  <si>
    <t>https://kcmv.assoconnect.com/collect/registrants/detail/17088825</t>
  </si>
  <si>
    <t>Ismaila BA</t>
  </si>
  <si>
    <t>30/09/2024</t>
  </si>
  <si>
    <t>+33641589635</t>
  </si>
  <si>
    <t>+33641111671</t>
  </si>
  <si>
    <t>PASS +</t>
  </si>
  <si>
    <t>https://kcmv.assoconnect.com/collect/registrants/detail/16972290</t>
  </si>
  <si>
    <t>GOMES GARCIA</t>
  </si>
  <si>
    <t>Nuno GOMES GARCIA</t>
  </si>
  <si>
    <t>26 Rue de l'Hautil</t>
  </si>
  <si>
    <t>+33647684538</t>
  </si>
  <si>
    <t>+33633572759</t>
  </si>
  <si>
    <t>virginijai.b@gmail.com</t>
  </si>
  <si>
    <t>Bambalaite-Garcia, Virginija</t>
  </si>
  <si>
    <t>11478356Y</t>
  </si>
  <si>
    <t>0</t>
  </si>
  <si>
    <t>https://kcmv.assoconnect.com/collect/registrants/detail/16972728</t>
  </si>
  <si>
    <t>Carte bancaire</t>
  </si>
  <si>
    <t>Manon B</t>
  </si>
  <si>
    <t>B</t>
  </si>
  <si>
    <t>27/09/2024</t>
  </si>
  <si>
    <t>50 Rue Pasteur</t>
  </si>
  <si>
    <t>Conflans-Sainte-Honorine</t>
  </si>
  <si>
    <t>+33607634826</t>
  </si>
  <si>
    <t>+33622930541</t>
  </si>
  <si>
    <t>yann.martinent@hotmail.fr</t>
  </si>
  <si>
    <t>MARTINENT Yann</t>
  </si>
  <si>
    <t>BOURBAO Christine</t>
  </si>
  <si>
    <t>+33630596258</t>
  </si>
  <si>
    <t>christine.bourbao@outlook.fr</t>
  </si>
  <si>
    <t>11. Marron</t>
  </si>
  <si>
    <t>https://kcmv.assoconnect.com/collect/registrants/detail/16704160</t>
  </si>
  <si>
    <t>Romain</t>
  </si>
  <si>
    <t>Romain BOINET</t>
  </si>
  <si>
    <t>edouard.boinet@gmail.com</t>
  </si>
  <si>
    <t>39 Rue De Penthièvre</t>
  </si>
  <si>
    <t>+33609958274</t>
  </si>
  <si>
    <t>+33785934182</t>
  </si>
  <si>
    <t>boinetdelphine@gmail.com</t>
  </si>
  <si>
    <t>Boinet Delphine</t>
  </si>
  <si>
    <t>https://kcmv.assoconnect.com/collect/registrants/detail/16414541</t>
  </si>
  <si>
    <t>Paiement partiel</t>
  </si>
  <si>
    <t>Paiement en plusieurs fois</t>
  </si>
  <si>
    <t>Olivier PARIS</t>
  </si>
  <si>
    <t>oas.paris@hotmail.fr</t>
  </si>
  <si>
    <t>25/09/2024</t>
  </si>
  <si>
    <t>8 Rue De Chevreuse</t>
  </si>
  <si>
    <t>+33760287581</t>
  </si>
  <si>
    <t>+33688703676</t>
  </si>
  <si>
    <t>as.paris@hotmail.fr</t>
  </si>
  <si>
    <t>Paris Anne Sophie</t>
  </si>
  <si>
    <t>09590646Q</t>
  </si>
  <si>
    <t>12. Noir 1er dan</t>
  </si>
  <si>
    <t>https://kcmv.assoconnect.com/collect/registrants/detail/16859858</t>
  </si>
  <si>
    <t>Melissa</t>
  </si>
  <si>
    <t>BABY-KARATÉ (5-6 ans) (né(e) en 2018 et 2019) -   1 cours / semaine Frais de Gestion (Paiement par chèque, ANCV, CCAS, ...)</t>
  </si>
  <si>
    <t>Melissa BRUNEAU</t>
  </si>
  <si>
    <t>fatima.sefiane@gmail.com</t>
  </si>
  <si>
    <t>20 Rue Des Beauvettes</t>
  </si>
  <si>
    <t>+33662218295</t>
  </si>
  <si>
    <t>NON</t>
  </si>
  <si>
    <t>BRUNEAU Fatima</t>
  </si>
  <si>
    <t>COURS D'ESSAI</t>
  </si>
  <si>
    <t>https://kcmv.assoconnect.com/collect/registrants/detail/16448110</t>
  </si>
  <si>
    <t>KARATÉ ADULTE (&gt; 15 ans) Illimité compris le krav-maga Frais de Gestion (Paiement par chèque, ANCV, CCAS, ...)</t>
  </si>
  <si>
    <t>Tony CHEA</t>
  </si>
  <si>
    <t>+33651556961</t>
  </si>
  <si>
    <t>9. Bleu</t>
  </si>
  <si>
    <t>https://kcmv.assoconnect.com/collect/registrants/detail/16579884</t>
  </si>
  <si>
    <t>Marie-Franceline</t>
  </si>
  <si>
    <t>Marie-Franceline BOSSU</t>
  </si>
  <si>
    <t>marjoleine_2@hotmail.com</t>
  </si>
  <si>
    <t>+33661413578</t>
  </si>
  <si>
    <t>+33660802669</t>
  </si>
  <si>
    <t>song.laurent@gmail.com</t>
  </si>
  <si>
    <t>SONG Laurent</t>
  </si>
  <si>
    <t>11581206S</t>
  </si>
  <si>
    <t>laetitia lamy</t>
  </si>
  <si>
    <t>+33616995296</t>
  </si>
  <si>
    <t>l_ft@outlook.com</t>
  </si>
  <si>
    <t>https://kcmv.assoconnect.com/collect/registrants/detail/16579933</t>
  </si>
  <si>
    <t>Cedric</t>
  </si>
  <si>
    <t>Cedric ALLIER</t>
  </si>
  <si>
    <t>cedric.allier@gmail.com</t>
  </si>
  <si>
    <t>21 Chemin De La Ville De Paris</t>
  </si>
  <si>
    <t>+33660545214</t>
  </si>
  <si>
    <t>+33660955217</t>
  </si>
  <si>
    <t>allier.coralie@gmail.com</t>
  </si>
  <si>
    <t>CORALIE allier</t>
  </si>
  <si>
    <t>13. Noir 2e dan</t>
  </si>
  <si>
    <t>https://kcmv.assoconnect.com/collect/registrants/detail/16647360</t>
  </si>
  <si>
    <t>Charly</t>
  </si>
  <si>
    <t>+33695783420</t>
  </si>
  <si>
    <t>ALLIER Cédric</t>
  </si>
  <si>
    <t>Alicia VOORNEVELD</t>
  </si>
  <si>
    <t>+33637837876</t>
  </si>
  <si>
    <t>VOORNEVELD Saowapa</t>
  </si>
  <si>
    <t>+33786624427</t>
  </si>
  <si>
    <t>https://kcmv.assoconnect.com/collect/registrants/detail/16648099</t>
  </si>
  <si>
    <t>Hadrien ESTIENNE</t>
  </si>
  <si>
    <t>helene.estienne@orange.fr</t>
  </si>
  <si>
    <t>20/09/2024</t>
  </si>
  <si>
    <t>36 Rue De L'éperon</t>
  </si>
  <si>
    <t>+33616904389</t>
  </si>
  <si>
    <t>Hélène Estienne</t>
  </si>
  <si>
    <t>ESTIENNE Hélène</t>
  </si>
  <si>
    <t>https://kcmv.assoconnect.com/collect/registrants/detail/16467471</t>
  </si>
  <si>
    <t>Ronan</t>
  </si>
  <si>
    <t>KARATÉ ADO (10-14 ans) (né(e) de 2010 à 2014) - 2 cours / semaine Frais de Gestion (Paiement par chèque, ANCV, CCAS, ...)</t>
  </si>
  <si>
    <t>Ronan BOISROUX</t>
  </si>
  <si>
    <t>15/09/2024</t>
  </si>
  <si>
    <t>Rue De Choisy</t>
  </si>
  <si>
    <t>40 BIS</t>
  </si>
  <si>
    <t>+33622607966</t>
  </si>
  <si>
    <t>BOISROUX Sandrine</t>
  </si>
  <si>
    <t>11581210W</t>
  </si>
  <si>
    <t>BOISROUX Anthony</t>
  </si>
  <si>
    <t>+33769818736</t>
  </si>
  <si>
    <t>6. Orange/Vert</t>
  </si>
  <si>
    <t>https://kcmv.assoconnect.com/collect/registrants/detail/15792633</t>
  </si>
  <si>
    <t>Paiement hors ligne</t>
  </si>
  <si>
    <t>Youssef LAABIDI</t>
  </si>
  <si>
    <t>laabidi.youssef@free.fr</t>
  </si>
  <si>
    <t>14 Rue Gaston Monmousseau</t>
  </si>
  <si>
    <t>Méry-sur-Oise</t>
  </si>
  <si>
    <t>+33660106011</t>
  </si>
  <si>
    <t>14. Noir 3e dan</t>
  </si>
  <si>
    <t>https://kcmv.assoconnect.com/collect/registrants/detail/16637709</t>
  </si>
  <si>
    <t>Madeline</t>
  </si>
  <si>
    <t>Harvey KULUTA TEMBE</t>
  </si>
  <si>
    <t>Harvey</t>
  </si>
  <si>
    <t>kuluta.tembe@orange.fr</t>
  </si>
  <si>
    <t>11/09/2024</t>
  </si>
  <si>
    <t>4 Avenue De L'ancienne Gare</t>
  </si>
  <si>
    <t>+33650071179</t>
  </si>
  <si>
    <t>KULUTA TEMBE Harvey</t>
  </si>
  <si>
    <t>KULUTA TEMBE Lisa</t>
  </si>
  <si>
    <t>+33766321781</t>
  </si>
  <si>
    <t>https://kcmv.assoconnect.com/collect/registrants/detail/16425504</t>
  </si>
  <si>
    <t>Harly</t>
  </si>
  <si>
    <t>BABY-KARATÉ (5-6 ans) (né(e) en 2018 et 2019) -   1 cours / semaine</t>
  </si>
  <si>
    <t>lyza91@hotmail.fr</t>
  </si>
  <si>
    <t>Mouhamed Hakim</t>
  </si>
  <si>
    <t>Mouhamed Hakim DIAGNE</t>
  </si>
  <si>
    <t>aladjiyou@gmail.com</t>
  </si>
  <si>
    <t>8 Avenue De L'ancienne Gare</t>
  </si>
  <si>
    <t>+33676597223</t>
  </si>
  <si>
    <t>DIAGNE ALADJI</t>
  </si>
  <si>
    <t>11581205R</t>
  </si>
  <si>
    <t>'THIAM MAME</t>
  </si>
  <si>
    <t>3. Jaune</t>
  </si>
  <si>
    <t>https://kcmv.assoconnect.com/collect/registrants/detail/16525928</t>
  </si>
  <si>
    <t>Ahmed-Bachir</t>
  </si>
  <si>
    <t>11581203P</t>
  </si>
  <si>
    <t>THIAM MAME</t>
  </si>
  <si>
    <t>+33627414916</t>
  </si>
  <si>
    <t>thiamas217@yahoo.fr</t>
  </si>
  <si>
    <t>2. Blanche/Jaune</t>
  </si>
  <si>
    <t>https://kcmv.assoconnect.com/collect/registrants/detail/16525823</t>
  </si>
  <si>
    <t>Adam CHEFDEVILLE</t>
  </si>
  <si>
    <t>24 B quai de l'oise - Rés La Roseraie - bat B</t>
  </si>
  <si>
    <t>+33611761949</t>
  </si>
  <si>
    <t>CHEFDEVILLE Loubna</t>
  </si>
  <si>
    <t>11478401X</t>
  </si>
  <si>
    <t>CHEFDEVILLE JOHAN</t>
  </si>
  <si>
    <t>+33601173669</t>
  </si>
  <si>
    <t>johan.chefdeville@socgen.com</t>
  </si>
  <si>
    <t>Pass sport</t>
  </si>
  <si>
    <t>https://site.assoconnect.com/services/storage?type=document&amp;id=3608299&amp;secret=NQACl8ehsRBSbbNsokYXBI3IhadXz1uB51xvR4MF&amp;timestamp=1695143226&amp;download=1 - https://site.assoconnect.com/services/storage?type=document&amp;id=3608299&amp;secret=NQACl8ehsRBSbbNsokYXBI3IhadXz1uB51xvR4MF&amp;timestamp=1695143226&amp;download=1</t>
  </si>
  <si>
    <t>4. Jaune/Orange</t>
  </si>
  <si>
    <t>https://kcmv.assoconnect.com/collect/registrants/detail/15782499</t>
  </si>
  <si>
    <t>Cyril HILLAIRET</t>
  </si>
  <si>
    <t>07/09/2024</t>
  </si>
  <si>
    <t>+33610098868</t>
  </si>
  <si>
    <t>+33623204804</t>
  </si>
  <si>
    <t>HILLAIRET Chantal</t>
  </si>
  <si>
    <t>MAISON Parents</t>
  </si>
  <si>
    <t>+33139725242</t>
  </si>
  <si>
    <t>hillairet@live.fr</t>
  </si>
  <si>
    <t>https://kcmv.assoconnect.com/collect/registrants/detail/16427665</t>
  </si>
  <si>
    <t>Éric</t>
  </si>
  <si>
    <t>Éric ECHARD</t>
  </si>
  <si>
    <t>oealta77@gmail.com</t>
  </si>
  <si>
    <t>30/08/2024</t>
  </si>
  <si>
    <t>5 BIS Rue Lucien Hamel</t>
  </si>
  <si>
    <t>+33698990117</t>
  </si>
  <si>
    <t>ECHARD OLIVIER</t>
  </si>
  <si>
    <t>11478255P</t>
  </si>
  <si>
    <t>ECHARD TRAN</t>
  </si>
  <si>
    <t>+33648321235</t>
  </si>
  <si>
    <t>tranvu459@gmail.com</t>
  </si>
  <si>
    <t>https://kcmv.assoconnect.com/collect/registrants/detail/16234199</t>
  </si>
  <si>
    <t>Tristan PROFIZI</t>
  </si>
  <si>
    <t>22/08/2024</t>
  </si>
  <si>
    <t>+33664934650</t>
  </si>
  <si>
    <t>a.profizi@gmail.com</t>
  </si>
  <si>
    <t>LE PENNEC Audrey</t>
  </si>
  <si>
    <t>PROFIZI Alexandre</t>
  </si>
  <si>
    <t>+33688741984</t>
  </si>
  <si>
    <t>https://kcmv.assoconnect.com/collect/registrants/detail/15638110</t>
  </si>
  <si>
    <t>Justin CHRYSOSTOM</t>
  </si>
  <si>
    <t>04/07/2024</t>
  </si>
  <si>
    <t>+33661527340</t>
  </si>
  <si>
    <t>+33664062292</t>
  </si>
  <si>
    <t>CHRYSOSTOM JOE</t>
  </si>
  <si>
    <t>11463304N</t>
  </si>
  <si>
    <t>HARVENT CANDY</t>
  </si>
  <si>
    <t>charve01@hotmail.com</t>
  </si>
  <si>
    <t>https://kcmv.assoconnect.com/collect/registrants/detail/15528049</t>
  </si>
  <si>
    <t>Julien VERHAEGHE</t>
  </si>
  <si>
    <t>05/06/2024</t>
  </si>
  <si>
    <t>+33688151619</t>
  </si>
  <si>
    <t>+33769103306</t>
  </si>
  <si>
    <t>raphyy787@gmail.com</t>
  </si>
  <si>
    <t>VERHAEGHE Raphaël</t>
  </si>
  <si>
    <t>16. Noir 5e dan</t>
  </si>
  <si>
    <t>https://kcmv.assoconnect.com/collect/registrants/detail/15460847</t>
  </si>
  <si>
    <t>Jean-Luc ANTOINE</t>
  </si>
  <si>
    <t>04/06/2024</t>
  </si>
  <si>
    <t>+33678773904</t>
  </si>
  <si>
    <t>+33678777162</t>
  </si>
  <si>
    <t>c.durey@orange.fr</t>
  </si>
  <si>
    <t>ANTOINE Corinne</t>
  </si>
  <si>
    <t>https://kcmv.assoconnect.com/collect/registrants/detail/15454778</t>
  </si>
  <si>
    <t>Daniel HAYOT</t>
  </si>
  <si>
    <t>daniel.hayot@yahoo.com</t>
  </si>
  <si>
    <t>11/04/2024</t>
  </si>
  <si>
    <t>+33675787305</t>
  </si>
  <si>
    <t>+33689896849</t>
  </si>
  <si>
    <t>Noui</t>
  </si>
  <si>
    <t>15. Noir 4e dan</t>
  </si>
  <si>
    <t>https://kcmv.assoconnect.com/collect/registrants/detail/14953123</t>
  </si>
  <si>
    <t>FEH CHIAPO</t>
  </si>
  <si>
    <t>Céleste FEH CHIAPO</t>
  </si>
  <si>
    <t>feh.s.richard@gmail.com</t>
  </si>
  <si>
    <t>38 Rue Du Maréchal Leclerc</t>
  </si>
  <si>
    <t>+33617499011</t>
  </si>
  <si>
    <t>FEH Richard</t>
  </si>
  <si>
    <t>CHIAPO Marie Ange</t>
  </si>
  <si>
    <t>+33636743106</t>
  </si>
  <si>
    <t>5.Orange</t>
  </si>
  <si>
    <t>https://kcmv.assoconnect.com/collect/registrants/detail/15782951</t>
  </si>
  <si>
    <t xml:space="preserve"> </t>
  </si>
  <si>
    <t>+33647583138</t>
  </si>
  <si>
    <t>+33678365554</t>
  </si>
  <si>
    <t>lmathlin@hotmail.com</t>
  </si>
  <si>
    <t>MATHLIN Lisa</t>
  </si>
  <si>
    <t>LISA MATHLIN</t>
  </si>
  <si>
    <t>https://kcmv.assoconnect.com/collect/registrants/detail/16110305</t>
  </si>
  <si>
    <t>Aucun paiement</t>
  </si>
  <si>
    <t>Soleane TEIXEIRA</t>
  </si>
  <si>
    <t>14 Rue Aristide Briand</t>
  </si>
  <si>
    <t>Bâtiment E</t>
  </si>
  <si>
    <t>+33637444070</t>
  </si>
  <si>
    <t>PRETIN Eve-Marie</t>
  </si>
  <si>
    <t>11539869L</t>
  </si>
  <si>
    <t>TEIXEIRA Cédric</t>
  </si>
  <si>
    <t>+33614892463</t>
  </si>
  <si>
    <t>maf.teixeira@yahoo.fr</t>
  </si>
  <si>
    <t>PASS'SPORT|PASS +</t>
  </si>
  <si>
    <t>https://site.assoconnect.com/services/storage?type=document&amp;id=4631424&amp;secret=Yn37UQeRrirNmQzjQz7DBlOR1UtJbwuJi2HAke8w&amp;timestamp=1723587141&amp;download=1 - https://site.assoconnect.com/services/storage?type=document&amp;id=4631424&amp;secret=Yn37UQeRrirNmQzjQz7DBlOR1UtJbwuJi2HAke8w&amp;timestamp=1723587141&amp;download=1</t>
  </si>
  <si>
    <t>https://kcmv.assoconnect.com/collect/registrants/detail/16177860</t>
  </si>
  <si>
    <t>+33677037816</t>
  </si>
  <si>
    <t>FABIEN Jean-Claude</t>
  </si>
  <si>
    <t>11478398U</t>
  </si>
  <si>
    <t>DUPONT sophie</t>
  </si>
  <si>
    <t>+33789640958</t>
  </si>
  <si>
    <t>https://kcmv.assoconnect.com/collect/registrants/detail/16420911</t>
  </si>
  <si>
    <t>+33674862877</t>
  </si>
  <si>
    <t>+33610387100</t>
  </si>
  <si>
    <t>HAMMOUMRAOUI LOTFI</t>
  </si>
  <si>
    <t>11499233R</t>
  </si>
  <si>
    <t>SANGROUBER MARJORIE</t>
  </si>
  <si>
    <t>https://kcmv.assoconnect.com/collect/registrants/detail/16504281</t>
  </si>
  <si>
    <t>11515650L</t>
  </si>
  <si>
    <t>sangroubermarjo@yahoo.fr</t>
  </si>
  <si>
    <t>https://kcmv.assoconnect.com/collect/registrants/detail/16648216</t>
  </si>
  <si>
    <t>Maithili RESLINGER</t>
  </si>
  <si>
    <t>+33662445365</t>
  </si>
  <si>
    <t>RESLINGER Sabine</t>
  </si>
  <si>
    <t>RESLINGER Franck</t>
  </si>
  <si>
    <t>+33613892923</t>
  </si>
  <si>
    <t>franck.reslinger@wanadoo.fr</t>
  </si>
  <si>
    <t>https://kcmv.assoconnect.com/collect/registrants/detail/16972524</t>
  </si>
  <si>
    <t>HELOISE</t>
  </si>
  <si>
    <t xml:space="preserve">CHAUME </t>
  </si>
  <si>
    <t>GREGORY</t>
  </si>
  <si>
    <t>LOREZO</t>
  </si>
  <si>
    <t>MONTEIRO</t>
  </si>
  <si>
    <t>SCEK</t>
  </si>
  <si>
    <t>AMAURY</t>
  </si>
  <si>
    <t>KECLART -CHAYVIALLE</t>
  </si>
  <si>
    <t>Année 2024/2025</t>
  </si>
  <si>
    <t>DECEMBRE 2024</t>
  </si>
  <si>
    <t>MELISA</t>
  </si>
  <si>
    <t>LORENZO</t>
  </si>
  <si>
    <t>HARLY</t>
  </si>
  <si>
    <t>ORANGE VERT A REVOIR</t>
  </si>
  <si>
    <t xml:space="preserve">ORANGE </t>
  </si>
  <si>
    <t xml:space="preserve">JAUNE </t>
  </si>
  <si>
    <t>BLANCHE ///</t>
  </si>
  <si>
    <t>elois</t>
  </si>
  <si>
    <t>JAUNE ///</t>
  </si>
  <si>
    <t xml:space="preserve">VERT </t>
  </si>
  <si>
    <t>BANCHE JAUNE</t>
  </si>
  <si>
    <t>VERT ORANGE ///</t>
  </si>
  <si>
    <t>MOUSTAPHA</t>
  </si>
  <si>
    <t>ORANGE VERT</t>
  </si>
  <si>
    <t>VERT//</t>
  </si>
  <si>
    <t>BLEU//</t>
  </si>
  <si>
    <t>MARRON</t>
  </si>
  <si>
    <t>VERT ///</t>
  </si>
  <si>
    <t>Inscription 2025/2026</t>
  </si>
  <si>
    <t>PAQUET</t>
  </si>
  <si>
    <t>Genevieve</t>
  </si>
  <si>
    <t>GAULBAIRE</t>
  </si>
  <si>
    <t>Guillemin</t>
  </si>
  <si>
    <t>BOUDIB</t>
  </si>
  <si>
    <t>Nour</t>
  </si>
  <si>
    <t>Raphael</t>
  </si>
  <si>
    <t>cadeau</t>
  </si>
  <si>
    <t>2024/2025 3 enfants</t>
  </si>
  <si>
    <t>2025/2026 4 enfants</t>
  </si>
  <si>
    <t>année dernière</t>
  </si>
  <si>
    <t>montant payé</t>
  </si>
  <si>
    <t>simu 4 enfants</t>
  </si>
  <si>
    <t>pass +</t>
  </si>
  <si>
    <t>Come</t>
  </si>
  <si>
    <t>Ewen</t>
  </si>
  <si>
    <t>HMID</t>
  </si>
  <si>
    <t>Lina</t>
  </si>
  <si>
    <t>Nolan</t>
  </si>
  <si>
    <t>HUGUENIN</t>
  </si>
  <si>
    <t>Stephane</t>
  </si>
  <si>
    <t>Houleye</t>
  </si>
  <si>
    <t xml:space="preserve">AGBEAGBE </t>
  </si>
  <si>
    <t>JOEL</t>
  </si>
  <si>
    <t>EZECHIEL</t>
  </si>
  <si>
    <t>bureau : adhésion offerte</t>
  </si>
  <si>
    <t>dossier validé</t>
  </si>
  <si>
    <t>licence uniquement</t>
  </si>
  <si>
    <t xml:space="preserve">BEN SLIMANE </t>
  </si>
  <si>
    <t>BRICHORY</t>
  </si>
  <si>
    <t>Jean Marc</t>
  </si>
  <si>
    <t>CAVE</t>
  </si>
  <si>
    <t>DELVIGNE</t>
  </si>
  <si>
    <t>Julian</t>
  </si>
  <si>
    <t>Manel</t>
  </si>
  <si>
    <t>Lorenzo</t>
  </si>
  <si>
    <t>OUZILLEAU</t>
  </si>
  <si>
    <t xml:space="preserve">SEILLADE </t>
  </si>
  <si>
    <t>Commentaire</t>
  </si>
  <si>
    <t>Professeur</t>
  </si>
  <si>
    <t>Prix pour 4 enfants (remise basée sur age / nb d'enfant)</t>
  </si>
  <si>
    <t>Idem ci-dessus</t>
  </si>
  <si>
    <t>OK</t>
  </si>
  <si>
    <t>BON</t>
  </si>
  <si>
    <t>Prix divisé par 2 car que mardi</t>
  </si>
  <si>
    <t>President (best ever)</t>
  </si>
  <si>
    <t>Prix car prise en charge PASS SPORT</t>
  </si>
  <si>
    <t>Paiement en cash</t>
  </si>
  <si>
    <t>CHARBONNIER</t>
  </si>
  <si>
    <t>OK paiement par virement</t>
  </si>
  <si>
    <t>Bug site 12,50€. Prix à diviser par 2 avec son frere.</t>
  </si>
  <si>
    <t>Voir montant dans ligne ci-dessus</t>
  </si>
  <si>
    <t>Prix car plaquette faux prix noté à 340€</t>
  </si>
  <si>
    <t>GUILLARD</t>
  </si>
  <si>
    <t>Prix car 2nd enfant à -15%</t>
  </si>
  <si>
    <t>Voir ci-dessus</t>
  </si>
  <si>
    <t>Secretaire</t>
  </si>
  <si>
    <t>Tresorier</t>
  </si>
  <si>
    <t>VIREMENT</t>
  </si>
  <si>
    <t>Prix car 2 enfants, mais application -10% sur le prix global et non sur le 2eme</t>
  </si>
  <si>
    <t>LAMOT</t>
  </si>
  <si>
    <t>Attention 2 fois sur site mais on a coché "non prise en compte"</t>
  </si>
  <si>
    <t>LOUKILI</t>
  </si>
  <si>
    <t>Prix car prise en compte PASS PLUS</t>
  </si>
  <si>
    <t>1 CT en trop</t>
  </si>
  <si>
    <t>Que licence - resp communication</t>
  </si>
  <si>
    <t>Ok</t>
  </si>
  <si>
    <t>POSTIC</t>
  </si>
  <si>
    <t>Montant -10% car 2nd participant</t>
  </si>
  <si>
    <t>BOUKFOUSSA</t>
  </si>
  <si>
    <t>Younes</t>
  </si>
  <si>
    <t>LENOIR</t>
  </si>
  <si>
    <t>Kenji</t>
  </si>
  <si>
    <t>Pass</t>
  </si>
  <si>
    <t>Déjà verse</t>
  </si>
  <si>
    <t>Montant ados + retrait PASS</t>
  </si>
  <si>
    <t>Licence uniquement</t>
  </si>
  <si>
    <t>4 cheques de 127,5 + prix 2 enfants+ PASS</t>
  </si>
  <si>
    <t>Delahaye</t>
  </si>
  <si>
    <t>Aurelie</t>
  </si>
  <si>
    <t>prix car déduction 60€ pass +</t>
  </si>
  <si>
    <t>Doit payer 232</t>
  </si>
  <si>
    <t>Uniquement la licence (membre d'honneur) - pas sur site - pas d'email - demande d'une licence en PAPIER - la donner à Daniel</t>
  </si>
  <si>
    <t>22 Quais de L'Oise 78570 Andresy</t>
  </si>
  <si>
    <t>Joel</t>
  </si>
  <si>
    <t>ANDJOUH</t>
  </si>
  <si>
    <t>Farid</t>
  </si>
  <si>
    <t>Helene</t>
  </si>
  <si>
    <t>Recettes</t>
  </si>
  <si>
    <t>Situation de votre compte C/C Connect Asso KARATE CLUB MAURECOURT (EUR) au 16/01/2026</t>
  </si>
  <si>
    <t>R.I.B. : 10278 06365 00021224501</t>
  </si>
  <si>
    <t xml:space="preserve">Solde initial : </t>
  </si>
  <si>
    <t>EUR</t>
  </si>
  <si>
    <t>Liste de vos comptes</t>
  </si>
  <si>
    <t>Valeur</t>
  </si>
  <si>
    <t>Libellé</t>
  </si>
  <si>
    <t>Débit</t>
  </si>
  <si>
    <t>Crédit</t>
  </si>
  <si>
    <t>Dev</t>
  </si>
  <si>
    <t>ADHESION PART SOCIALE A KARATE CLUB DE MAURECOURT</t>
  </si>
  <si>
    <t>DONATION DU KCMV VH51371XJ98ETM01</t>
  </si>
  <si>
    <t>VIR INST MME BOURBAO MANON ALLIER CEDRIC TSHIRT 5148120411676623</t>
  </si>
  <si>
    <t>VIR OUVERTURE SITE KCM</t>
  </si>
  <si>
    <t>FACT SGT25063650004569 DONT TVA 0,00EUR</t>
  </si>
  <si>
    <t>VIR INST MME BOURBAO MANON TEE SHIRT 5162171350851142</t>
  </si>
  <si>
    <t>REM CHQ REF06365R25</t>
  </si>
  <si>
    <t>VRST REF06365A03 BILLETS</t>
  </si>
  <si>
    <t>SOUTIEN ASSO SPORTIVE/CULTURELL</t>
  </si>
  <si>
    <t>VIR BOUTIPUB</t>
  </si>
  <si>
    <t>FACT SGT25063650005415 DONT TVA 0,38EUR</t>
  </si>
  <si>
    <t>VIR SGC POISSY 1607811901440005082025-1422</t>
  </si>
  <si>
    <t>FACT SGT25063650006247 DONT TVA 0,38EUR</t>
  </si>
  <si>
    <t>VIR INST MME CHAYVIALLE DELPHINE COTISATION AMAURY KECLART CHAYVIALLE 5248195427744638</t>
  </si>
  <si>
    <t>FACT SGT25063650007084 DONT TVA 0,38EUR</t>
  </si>
  <si>
    <t>VIR M OU MME PAQUET WILLIAM VIREMENT DE M OU MME PAQUET WIL</t>
  </si>
  <si>
    <t>VIR COURSES POT RENTREE</t>
  </si>
  <si>
    <t>VIR M. BRICHORY JEAN M INSCRIPTION CLUB DE KARATE</t>
  </si>
  <si>
    <t>REM CHQ REF06365A03</t>
  </si>
  <si>
    <t>FACT SGT25063650007937 DONT TVA 0,38EUR</t>
  </si>
  <si>
    <t>VIR MONEY OUT P005E08IO00252503 P005M000432</t>
  </si>
  <si>
    <t>PRLV SEPA FEDERATION FRANCAISE PRELEVEMENT DU 20251001</t>
  </si>
  <si>
    <t>VIR SALAIRE KCM SEPT OCT</t>
  </si>
  <si>
    <t>VIR M OU MME TACCHINI BRUNO INSCRIPTION BRUNO TACCHINI</t>
  </si>
  <si>
    <t>FACT SGT25063650008792 DONT TVA 0,38EUR</t>
  </si>
  <si>
    <t>VIR HILLAIRET CYRIL</t>
  </si>
  <si>
    <t>PRLV SEPA FEDERATION FRANCAISE PRELEVEMENT DU 20251101</t>
  </si>
  <si>
    <t>PAIEMENT CB 2411 ERMONT CRF ERMONT CARTE 8608 HIR012532902301586</t>
  </si>
  <si>
    <t>VIR MLE DELAHAYE AURELI 10278-20-25338380033147</t>
  </si>
  <si>
    <t>FACT SGT25063650009661 DONT TVA 0,38EUR</t>
  </si>
  <si>
    <t>VIR PARTICIPATION FLEURS</t>
  </si>
  <si>
    <t>VIR COTISATION FEDERALE KCM</t>
  </si>
  <si>
    <t>VIR DANIEL HAYOT</t>
  </si>
  <si>
    <t>PAIEMENT PSC 1812 ERMONT JEFF DE BRUGES CARTE 8608 HIP010078346735726</t>
  </si>
  <si>
    <t>VIR GOUTER ENFANT CYRIL</t>
  </si>
  <si>
    <t>VIR GOUTER JEAN LUC</t>
  </si>
  <si>
    <t>PAIEMENT CB 1912 FRANCONVILLE AU BUREAU CARTE 8608 HIR012535608828953</t>
  </si>
  <si>
    <t>FACT SGT26063650000636 DONT TVA 0,38EUR</t>
  </si>
  <si>
    <t>PRLV SEPA FEDERATION FRANCAISE PRELEVEMENT DU 20260101</t>
  </si>
  <si>
    <t xml:space="preserve">Solde au 16/01/2026 : </t>
  </si>
  <si>
    <t>Ventes de marchandises</t>
  </si>
  <si>
    <t>Subvention de fonctionnement</t>
  </si>
  <si>
    <t>Cotisation club</t>
  </si>
  <si>
    <t>Dons reçus</t>
  </si>
  <si>
    <t>Depenses</t>
  </si>
  <si>
    <t>Achats Matériels et Fournitures</t>
  </si>
  <si>
    <t>Rémunérations du personnel</t>
  </si>
  <si>
    <t>Assurances</t>
  </si>
  <si>
    <t>Frais postaux et de télécommunications</t>
  </si>
  <si>
    <t>11791237M</t>
  </si>
  <si>
    <t>Dépenses de restauration</t>
  </si>
  <si>
    <t>Dépenses diverses</t>
  </si>
  <si>
    <t>Services bancaires</t>
  </si>
  <si>
    <t>Code</t>
  </si>
  <si>
    <t>Cotisations externes versées</t>
  </si>
  <si>
    <t>LEVEEL</t>
  </si>
  <si>
    <t>mi année</t>
  </si>
  <si>
    <t>VIR PAIEMENT PROFESSEUR Y L</t>
  </si>
  <si>
    <t>FACT SGT26063650001519</t>
  </si>
  <si>
    <t xml:space="preserve"> PRLV SEPA FEDERATION FRANCAISE</t>
  </si>
  <si>
    <t xml:space="preserve"> PAIEMENT PSC 2102 CONFLANS SAIN</t>
  </si>
  <si>
    <t>FACT SGT26063650002403</t>
  </si>
  <si>
    <t>VIR SALAIRE Y B FEVRIER MARS</t>
  </si>
  <si>
    <t>VIR ACHATS 3 PLASTRONS 4 CASQUES</t>
  </si>
  <si>
    <t>FACT SGT26063650003307</t>
  </si>
  <si>
    <t>VIR SEPA SALAIRE PROFESSEUR Y B</t>
  </si>
  <si>
    <t>PRLV SEPA FEDERATION FRANCAISE</t>
  </si>
  <si>
    <t>SOUTIEN ASSO SPORTIVE/CULTUREL</t>
  </si>
  <si>
    <t>FACT SGT26063650004205</t>
  </si>
  <si>
    <t>PAIEMENT CB 1205 LE MANS CEDEX SPORTREGIONS</t>
  </si>
  <si>
    <t xml:space="preserve">Solde au 19/05/2026 : </t>
  </si>
  <si>
    <t>TOTAL DEPENSE</t>
  </si>
  <si>
    <t>TOTAL RECETTE</t>
  </si>
  <si>
    <t>Étiquettes de lignes</t>
  </si>
  <si>
    <t>Total général</t>
  </si>
  <si>
    <t>Somme de Débit</t>
  </si>
  <si>
    <t>Somme de Crédit</t>
  </si>
  <si>
    <t>au 19/05/2026 (depuis mai 2025)</t>
  </si>
  <si>
    <t>Email</t>
  </si>
  <si>
    <t>Licence</t>
  </si>
  <si>
    <t>H</t>
  </si>
  <si>
    <t>AGBEAGBE</t>
  </si>
  <si>
    <t>EzÃ©chiel</t>
  </si>
  <si>
    <t>7 chemin du grand choisy</t>
  </si>
  <si>
    <t>06 95 98 18 15</t>
  </si>
  <si>
    <t>essiviamoure82@gmail.com</t>
  </si>
  <si>
    <t>11756592E</t>
  </si>
  <si>
    <t>JoÃ«l</t>
  </si>
  <si>
    <t>Mawuenam</t>
  </si>
  <si>
    <t>11756595H</t>
  </si>
  <si>
    <t>ABEVI</t>
  </si>
  <si>
    <t>Essivi</t>
  </si>
  <si>
    <t>CÃ©dric</t>
  </si>
  <si>
    <t>21 chemin de la vile de paris</t>
  </si>
  <si>
    <t>06 60 54 52 14</t>
  </si>
  <si>
    <t>21 chemin de la ville de paris</t>
  </si>
  <si>
    <t>+33 6 95 78 34 20</t>
  </si>
  <si>
    <t>allier.charly@gmail.com</t>
  </si>
  <si>
    <t>10804921E</t>
  </si>
  <si>
    <t>03 bis rue des Sablons</t>
  </si>
  <si>
    <t>Genicourt</t>
  </si>
  <si>
    <t>06 50 88 06 21</t>
  </si>
  <si>
    <t>f.andj@hotmail.fr</t>
  </si>
  <si>
    <t>10732088N</t>
  </si>
  <si>
    <t>06 41 58 96 35</t>
  </si>
  <si>
    <t>11750163R</t>
  </si>
  <si>
    <t>+33 6 41 58 96 35</t>
  </si>
  <si>
    <t>11750157K</t>
  </si>
  <si>
    <t>BEN SLIMANE</t>
  </si>
  <si>
    <t>11 res du bord de lâ€™eau</t>
  </si>
  <si>
    <t>06 05 59 38 72</t>
  </si>
  <si>
    <t>mariem.saidi91@gmail.com</t>
  </si>
  <si>
    <t>11733432F</t>
  </si>
  <si>
    <t>Ben slimane</t>
  </si>
  <si>
    <t>Mohamed Arbi</t>
  </si>
  <si>
    <t>39 Rue De PenthiÃ¨vre</t>
  </si>
  <si>
    <t>AndrÃ©sy</t>
  </si>
  <si>
    <t>+33 6 09 95 82 74</t>
  </si>
  <si>
    <t>11663338R</t>
  </si>
  <si>
    <t>Delphine</t>
  </si>
  <si>
    <t>11, le clos des pommiers</t>
  </si>
  <si>
    <t>06 22 78 35 18</t>
  </si>
  <si>
    <t>romain.bon84@gmail.com</t>
  </si>
  <si>
    <t>11741201A</t>
  </si>
  <si>
    <t>Bourcier</t>
  </si>
  <si>
    <t>Anne-Laure</t>
  </si>
  <si>
    <t>9 RUE DES MESANGES</t>
  </si>
  <si>
    <t>11663324B</t>
  </si>
  <si>
    <t>9 IMPASSE DE PONTOISE</t>
  </si>
  <si>
    <t>06 23 17 05 78</t>
  </si>
  <si>
    <t>HBOUDIB@YAHOO.COM</t>
  </si>
  <si>
    <t>11733555P</t>
  </si>
  <si>
    <t>35 rue maurice berteaux</t>
  </si>
  <si>
    <t>06 69 27 22 93</t>
  </si>
  <si>
    <t>younes.rodari@gmail.com</t>
  </si>
  <si>
    <t>3 rue du Pleyon</t>
  </si>
  <si>
    <t>06 28 45 70 69</t>
  </si>
  <si>
    <t>jmbrichory@gmail.com</t>
  </si>
  <si>
    <t>10414595M</t>
  </si>
  <si>
    <t>+33 7 89 64 09 58</t>
  </si>
  <si>
    <t>+33 6 77 03 78 16</t>
  </si>
  <si>
    <t>3 residence le val de lâ€™Ã©peron</t>
  </si>
  <si>
    <t>Andresy</t>
  </si>
  <si>
    <t>06 12 16 74 35</t>
  </si>
  <si>
    <t>Noe.cave@gmail.com</t>
  </si>
  <si>
    <t>10305571H</t>
  </si>
  <si>
    <t>RaphaÃ«l</t>
  </si>
  <si>
    <t>1 avenue de Verdun</t>
  </si>
  <si>
    <t>06 14 96 69 99</t>
  </si>
  <si>
    <t>margarita.popova@hotmail.fr</t>
  </si>
  <si>
    <t>11733583U</t>
  </si>
  <si>
    <t>Charbonnier</t>
  </si>
  <si>
    <t>Nicolas</t>
  </si>
  <si>
    <t>CHAUME</t>
  </si>
  <si>
    <t>GrÃ©gory</t>
  </si>
  <si>
    <t>49 Rue De La Paix</t>
  </si>
  <si>
    <t>AchÃ¨res</t>
  </si>
  <si>
    <t>06 27 59 58 92</t>
  </si>
  <si>
    <t>+33 6 27 59 58 92</t>
  </si>
  <si>
    <t>gregchaume@gmail.com</t>
  </si>
  <si>
    <t>11007632S</t>
  </si>
  <si>
    <t>24 B QUAI DE L'OISE</t>
  </si>
  <si>
    <t>ANDRESY</t>
  </si>
  <si>
    <t>JOHAN</t>
  </si>
  <si>
    <t>10 BIS AVENUE DES ROBARESSES</t>
  </si>
  <si>
    <t>06 64 06 22 92</t>
  </si>
  <si>
    <t>HARVENT</t>
  </si>
  <si>
    <t>CANDY</t>
  </si>
  <si>
    <t>AurÃ©lie</t>
  </si>
  <si>
    <t>36 Rue des marjoberts</t>
  </si>
  <si>
    <t>Cergy</t>
  </si>
  <si>
    <t>09353491N</t>
  </si>
  <si>
    <t>Andrsy</t>
  </si>
  <si>
    <t>+33 1 39 74 96 33</t>
  </si>
  <si>
    <t>+33 6 13 57 03 34</t>
  </si>
  <si>
    <t>7 allÃ©e Emile Zola</t>
  </si>
  <si>
    <t>06 72 95 01 22</t>
  </si>
  <si>
    <t>esteve.ale@gmail.com</t>
  </si>
  <si>
    <t>11733434H</t>
  </si>
  <si>
    <t>Ahmed Bachir</t>
  </si>
  <si>
    <t>8 Avenue De Lâ€™ancienne Gare</t>
  </si>
  <si>
    <t>06 76 59 72 23</t>
  </si>
  <si>
    <t>11741198W</t>
  </si>
  <si>
    <t>Thiam</t>
  </si>
  <si>
    <t>Mame</t>
  </si>
  <si>
    <t>5 BIS RUE LUCIEN HAMEL</t>
  </si>
  <si>
    <t>06 98 99 01 17</t>
  </si>
  <si>
    <t>CÃ©leste</t>
  </si>
  <si>
    <t>38 rue du MarÃ©chal Leclerc</t>
  </si>
  <si>
    <t>06 17 49 90 11</t>
  </si>
  <si>
    <t>10 allee louis pierre aurousseau</t>
  </si>
  <si>
    <t>06 76 27 29 89</t>
  </si>
  <si>
    <t>manon.guner@sfr.fr</t>
  </si>
  <si>
    <t>11733077U</t>
  </si>
  <si>
    <t>MATTHIEU</t>
  </si>
  <si>
    <t>GUILLEMIN</t>
  </si>
  <si>
    <t>4 rue des MÃ©sanges</t>
  </si>
  <si>
    <t>06 60 57 14 39</t>
  </si>
  <si>
    <t>olivierskye@hotmail.fr</t>
  </si>
  <si>
    <t>11733061C</t>
  </si>
  <si>
    <t>Aline</t>
  </si>
  <si>
    <t>+33 6 74 86 28 77</t>
  </si>
  <si>
    <t>26 rue des coteaux</t>
  </si>
  <si>
    <t>Chanteloup Les Vignes</t>
  </si>
  <si>
    <t>06 12 27 30 06</t>
  </si>
  <si>
    <t>Ali.hmid@gmail.com</t>
  </si>
  <si>
    <t>11741219U</t>
  </si>
  <si>
    <t>AYARI HMID</t>
  </si>
  <si>
    <t>Latifa</t>
  </si>
  <si>
    <t>StÃ©phane</t>
  </si>
  <si>
    <t>8 Rue Lucien Julia</t>
  </si>
  <si>
    <t>maurecourt</t>
  </si>
  <si>
    <t>06 50 41 59 28</t>
  </si>
  <si>
    <t>stephuguen1@myyahoo.com</t>
  </si>
  <si>
    <t>11741210K</t>
  </si>
  <si>
    <t>KECLART-CHAYVIALLE</t>
  </si>
  <si>
    <t>19 rue Lucien Hamel</t>
  </si>
  <si>
    <t>delphine-chayvialle@hotmail.fr</t>
  </si>
  <si>
    <t>11708614E</t>
  </si>
  <si>
    <t>Keclart</t>
  </si>
  <si>
    <t>Carole</t>
  </si>
  <si>
    <t>4, AVENUE DE L'ANCIENNE GARE</t>
  </si>
  <si>
    <t>11677865G</t>
  </si>
  <si>
    <t>06 50 07 11 79</t>
  </si>
  <si>
    <t>11663342V</t>
  </si>
  <si>
    <t>MÃ©ry-sur-Oise</t>
  </si>
  <si>
    <t>+33 6 60 10 60 11</t>
  </si>
  <si>
    <t>00680374M</t>
  </si>
  <si>
    <t>LAMOT PIAT</t>
  </si>
  <si>
    <t>CÃ´me</t>
  </si>
  <si>
    <t>14 sente des buis</t>
  </si>
  <si>
    <t>06 50 18 85 55</t>
  </si>
  <si>
    <t>miclamot@hotmail.com</t>
  </si>
  <si>
    <t>11741192Q</t>
  </si>
  <si>
    <t>PIAT</t>
  </si>
  <si>
    <t>JESSICA</t>
  </si>
  <si>
    <t>2 rue Louise Michel</t>
  </si>
  <si>
    <t>06 83 20 84 65</t>
  </si>
  <si>
    <t>leveelf@gmail.com</t>
  </si>
  <si>
    <t>11733465R</t>
  </si>
  <si>
    <t>Fontanier</t>
  </si>
  <si>
    <t>Florine</t>
  </si>
  <si>
    <t>27 rue marÃ©chal  de lattre de tassingy</t>
  </si>
  <si>
    <t>06 14 97 29 09</t>
  </si>
  <si>
    <t>marine.miler@gmail.com</t>
  </si>
  <si>
    <t>11797240M</t>
  </si>
  <si>
    <t>700 route de marolles</t>
  </si>
  <si>
    <t>06 50 41 45 14</t>
  </si>
  <si>
    <t>11677862D</t>
  </si>
  <si>
    <t>12 Rue de la Gare</t>
  </si>
  <si>
    <t>07 69 78 75 14</t>
  </si>
  <si>
    <t>Alexismonteiro78570@gmail.com</t>
  </si>
  <si>
    <t>11733070M</t>
  </si>
  <si>
    <t>8 rue de chevreuse</t>
  </si>
  <si>
    <t>07 60 28 75 81</t>
  </si>
  <si>
    <t>+33 7 83 24 89 17</t>
  </si>
  <si>
    <t>4 rue du MarÃ©chal Leclerc</t>
  </si>
  <si>
    <t>06 18 14 36 50</t>
  </si>
  <si>
    <t>stephane.postic@hotmail.com</t>
  </si>
  <si>
    <t>Postic</t>
  </si>
  <si>
    <t>Xiufen</t>
  </si>
  <si>
    <t>15 AllÃ©e Emile Zola</t>
  </si>
  <si>
    <t>+33 6 88 74 19 84</t>
  </si>
  <si>
    <t>06 64 93 46 50</t>
  </si>
  <si>
    <t>LE PENNEC</t>
  </si>
  <si>
    <t>Audrey</t>
  </si>
  <si>
    <t>SEILLADE</t>
  </si>
  <si>
    <t>HÃ©lÃ¨ne</t>
  </si>
  <si>
    <t>12 rue de la famille frajenberg</t>
  </si>
  <si>
    <t>06 30 73 73 23</t>
  </si>
  <si>
    <t>helene.duong@yahoo.fr</t>
  </si>
  <si>
    <t>11788348W</t>
  </si>
  <si>
    <t>5, allÃ©e de Rohan</t>
  </si>
  <si>
    <t>bruno.tacchini@laposte.net</t>
  </si>
  <si>
    <t>01486522K</t>
  </si>
  <si>
    <t>SolÃ©ane</t>
  </si>
  <si>
    <t>+33 6 37 44 40 70</t>
  </si>
  <si>
    <t>+33 6 37 83 78 76</t>
  </si>
  <si>
    <t>55 rue des lapereaux</t>
  </si>
  <si>
    <t>06 78 77 39 04</t>
  </si>
  <si>
    <t>22 RUE DU 18 JUIN</t>
  </si>
  <si>
    <t>Ermont</t>
  </si>
  <si>
    <t>06 07 63 48 26</t>
  </si>
  <si>
    <t>+33 6 07 63 48 26</t>
  </si>
  <si>
    <t>Joe</t>
  </si>
  <si>
    <t>3 rue des tourelles</t>
  </si>
  <si>
    <t>07 83 27 93 31</t>
  </si>
  <si>
    <t>joegaulbaire@hotmail.fr</t>
  </si>
  <si>
    <t>10495667J</t>
  </si>
  <si>
    <t>+33 6 75 78 73 05</t>
  </si>
  <si>
    <t>+33 6 10 09 88 68</t>
  </si>
  <si>
    <t>10899944Q</t>
  </si>
  <si>
    <t>1 rue de la cerisaie</t>
  </si>
  <si>
    <t>06 63 31 93 65</t>
  </si>
  <si>
    <t>lenoirgaud@hotmail.com</t>
  </si>
  <si>
    <t>11797238K</t>
  </si>
  <si>
    <t>30 rue Pieplu</t>
  </si>
  <si>
    <t>Conflans Sainte Honorine</t>
  </si>
  <si>
    <t>+33 1 39 19 70 74</t>
  </si>
  <si>
    <t>06 47 58 31 38</t>
  </si>
  <si>
    <t>36 rue des Marjoberts</t>
  </si>
  <si>
    <t>06 13 52 79 02</t>
  </si>
  <si>
    <t>nat78.ouzilleau@gmail.com</t>
  </si>
  <si>
    <t>11659490J</t>
  </si>
  <si>
    <t>GeneviÃ¨ve</t>
  </si>
  <si>
    <t>21b rue des sablons</t>
  </si>
  <si>
    <t>VILLIERS-SAINT-FREDERIC</t>
  </si>
  <si>
    <t>06 28 76 32 62</t>
  </si>
  <si>
    <t>genevieveh.paquet@gmail.com</t>
  </si>
  <si>
    <t>09255238R</t>
  </si>
  <si>
    <t>+33 6 88 15 16 19</t>
  </si>
  <si>
    <t>Tel 1</t>
  </si>
  <si>
    <t>Enfant (2017 / 2019)</t>
  </si>
  <si>
    <t>Adultes (2011)</t>
  </si>
  <si>
    <t>2025 / 2026</t>
  </si>
  <si>
    <t>Ados (2012 / 2016)</t>
  </si>
  <si>
    <t>2026 / 2027</t>
  </si>
  <si>
    <t>delta</t>
  </si>
  <si>
    <t>Export des mouvements</t>
  </si>
  <si>
    <t xml:space="preserve">CCM CONFLANS BUREAU DE MAURECOURT </t>
  </si>
  <si>
    <t xml:space="preserve">18 RUE DU MARECHAL LECLERC 78780 MAURECOURT </t>
  </si>
  <si>
    <t>Généré le 20/05/2026 à 10:41:56 par LEPOT Sandie</t>
  </si>
  <si>
    <t>COMPTE</t>
  </si>
  <si>
    <t>Référence</t>
  </si>
  <si>
    <t>10278 06365 00021224501 EUR</t>
  </si>
  <si>
    <t>KARATE CLUB MAURECOURT</t>
  </si>
  <si>
    <t>Type de compte</t>
  </si>
  <si>
    <t>CC CNT Asso</t>
  </si>
  <si>
    <t>CRITÈRES DE SÉLECTION</t>
  </si>
  <si>
    <t>Extrait</t>
  </si>
  <si>
    <t>tous</t>
  </si>
  <si>
    <t>Langue d'affichage des libellés</t>
  </si>
  <si>
    <t>Français (France)</t>
  </si>
  <si>
    <t>Tri</t>
  </si>
  <si>
    <t>sur la date comptable - sens décroissant</t>
  </si>
  <si>
    <t>RESULTATS</t>
  </si>
  <si>
    <t>Comptable</t>
  </si>
  <si>
    <t>Opération</t>
  </si>
  <si>
    <t>Montant en EUR</t>
  </si>
  <si>
    <t>Origine</t>
  </si>
  <si>
    <t/>
  </si>
  <si>
    <t>OVP</t>
  </si>
  <si>
    <t>PAIEMENT CB  1205 LE MANS CEDEX</t>
  </si>
  <si>
    <t>Issu pgm</t>
  </si>
  <si>
    <t>Terminal</t>
  </si>
  <si>
    <t>Scop</t>
  </si>
  <si>
    <t>VIR ACHATS3 PLASTRONS 4 CASQUES</t>
  </si>
  <si>
    <t>B@D</t>
  </si>
  <si>
    <t>PAIEMENT PSC 2102 CONFLANS SAIN</t>
  </si>
  <si>
    <t>EXT REM CHQ REF06365A03</t>
  </si>
  <si>
    <t>GEOD</t>
  </si>
  <si>
    <t>LSB</t>
  </si>
  <si>
    <t>FACT SGT26063650000636</t>
  </si>
  <si>
    <t>Généré le 20/05/2026 à 10:41:21 par LEPOT Sandie</t>
  </si>
  <si>
    <t>Solde CRÉDITEUR au 23/12/2025 :</t>
  </si>
  <si>
    <t>PAIEMENT CB  1912 FRANCONVILLE</t>
  </si>
  <si>
    <t>PAIEMENT PSC 1812 ERMONT</t>
  </si>
  <si>
    <t>FACT SGT25063650009661</t>
  </si>
  <si>
    <t>VIR MLE      DELAHAYE AURELI</t>
  </si>
  <si>
    <t>PAIEMENT CB  2411 ERMONT</t>
  </si>
  <si>
    <t>FACT SGT25063650008792</t>
  </si>
  <si>
    <t>VIR M OU MME TACCHINI BRUNO</t>
  </si>
  <si>
    <t>VIR MONEY OUT P005E08IO00252503</t>
  </si>
  <si>
    <t>FACT SGT25063650007937</t>
  </si>
  <si>
    <t>VIR M.       BRICHORY JEAN M</t>
  </si>
  <si>
    <t>VIR M OU MME PAQUET WILLIAM</t>
  </si>
  <si>
    <t>FACT SGT25063650007084</t>
  </si>
  <si>
    <t>VIR INST MME CHAYVIALLE DELPHINE</t>
  </si>
  <si>
    <t>FACT SGT25063650006247</t>
  </si>
  <si>
    <t>VIR SGC POISSY</t>
  </si>
  <si>
    <t>FACT SGT25063650005415</t>
  </si>
  <si>
    <t>VIR INST MME BOURBAO MANON</t>
  </si>
  <si>
    <t>FACT SGT25063650004569</t>
  </si>
  <si>
    <t>DONATION DU KCMV</t>
  </si>
  <si>
    <t>ADHESION PART SOCIALE A</t>
  </si>
  <si>
    <t>Solde DÉBITEUR au 07/05/2025 :</t>
  </si>
  <si>
    <t>Vir compet Enfant Boissons</t>
  </si>
  <si>
    <t>Virement compet restauration</t>
  </si>
  <si>
    <t>Vir salaire J-L Antoine</t>
  </si>
  <si>
    <t>Vir salaire J Verhaeghe</t>
  </si>
  <si>
    <t>Vir défraiement Secretaire D Hayot</t>
  </si>
  <si>
    <t>Vir défraiement Présidente M Bourdao</t>
  </si>
  <si>
    <t>Vir défraiement Trésorier C Hillairet</t>
  </si>
  <si>
    <t>REM CHQ REFxxxxxxx</t>
  </si>
  <si>
    <t>Démarrage</t>
  </si>
  <si>
    <t>Clôture (prévisionnelle)</t>
  </si>
  <si>
    <t>Delta</t>
  </si>
  <si>
    <t>Prévision 2026/2027</t>
  </si>
  <si>
    <t>Famille BA</t>
  </si>
  <si>
    <t>Genneviere</t>
  </si>
  <si>
    <t>Younes : on paye?</t>
  </si>
  <si>
    <t>Richard : on paye?</t>
  </si>
  <si>
    <t>Prévision pessimiste</t>
  </si>
  <si>
    <t>La jeune adulte ceinture blanche</t>
  </si>
  <si>
    <t>Sortie</t>
  </si>
  <si>
    <t>Entrée</t>
  </si>
  <si>
    <t>Libellé comptable</t>
  </si>
  <si>
    <t>Somme de Sortie</t>
  </si>
  <si>
    <t>Somme de Entrée</t>
  </si>
  <si>
    <t>Démarrrage septembre 2025</t>
  </si>
  <si>
    <t>Fin 2025</t>
  </si>
  <si>
    <t>Croissance</t>
  </si>
  <si>
    <t>New CA</t>
  </si>
  <si>
    <t>Solde CRÉDITEUR prévisionnel au 07/06/2026 :</t>
  </si>
  <si>
    <t>sorties</t>
  </si>
  <si>
    <t>entrée</t>
  </si>
  <si>
    <t>solde prévisionnel</t>
  </si>
  <si>
    <t>hausse CA</t>
  </si>
  <si>
    <t>baisse CA</t>
  </si>
  <si>
    <t>1er septembre 2025 au 31 août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</si>
</sst>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)\ &quot;€&quot;_ ;_ * \(#,##0.00\)\ &quot;€&quot;_ ;_ * &quot;-&quot;??_)\ &quot;€&quot;_ ;_ @_ "/>
    <numFmt numFmtId="165" formatCode="0#&quot; &quot;##&quot; &quot;##&quot; &quot;##&quot; &quot;##"/>
    <numFmt numFmtId="166" formatCode="yy"/>
    <numFmt numFmtId="167" formatCode="_-* #,##0.00\ [$€-40C]_-;\-* #,##0.00\ [$€-40C]_-;_-* &quot;-&quot;??\ [$€-40C]_-;_-@_-"/>
    <numFmt numFmtId="168" formatCode="_-* #,##0\ [$€-40C]_-;\-* #,##0\ [$€-40C]_-;_-* &quot;-&quot;??\ [$€-40C]_-;_-@_-"/>
    <numFmt numFmtId="169" formatCode="_ * #,##0_)\ &quot;€&quot;_ ;_ * \(#,##0\)\ &quot;€&quot;_ ;_ * &quot;-&quot;??_)\ &quot;€&quot;_ ;_ @_ "/>
    <numFmt numFmtId="170" formatCode="#,##0.00\ &quot;€&quot;"/>
    <numFmt numFmtId="171" formatCode="d/m/yy;@"/>
    <numFmt numFmtId="172" formatCode="#,##0\ &quot;€&quot;"/>
  </numFmts>
  <fonts count="5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rgb="FF1D1D2B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name val="Calibri (Corps)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22"/>
      <color rgb="FFC00000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rgb="FF000008"/>
      <name val="Frutiger 55 Roman"/>
    </font>
    <font>
      <sz val="12"/>
      <color theme="1"/>
      <name val="Frutiger 55 Roman"/>
    </font>
    <font>
      <sz val="11"/>
      <color rgb="FF333333"/>
      <name val="Arial"/>
      <family val="2"/>
    </font>
    <font>
      <u/>
      <sz val="11"/>
      <color theme="1"/>
      <name val="Calibri"/>
      <family val="2"/>
      <scheme val="minor"/>
    </font>
    <font>
      <b/>
      <sz val="10"/>
      <color rgb="FF262626"/>
      <name val="Verdana"/>
      <family val="2"/>
    </font>
    <font>
      <sz val="10"/>
      <color theme="1"/>
      <name val="Verdana"/>
      <family val="2"/>
    </font>
    <font>
      <sz val="10"/>
      <color rgb="FF262626"/>
      <name val="Verdana"/>
      <family val="2"/>
    </font>
    <font>
      <b/>
      <i/>
      <sz val="10"/>
      <color rgb="FF262626"/>
      <name val="Verdana"/>
      <family val="2"/>
    </font>
    <font>
      <u/>
      <sz val="10"/>
      <color rgb="FF4170A9"/>
      <name val="Verdana"/>
      <family val="2"/>
    </font>
    <font>
      <b/>
      <sz val="10"/>
      <color rgb="FFFFFFFF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5E1EF"/>
      </patternFill>
    </fill>
    <fill>
      <patternFill patternType="solid">
        <fgColor rgb="FF4173A9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04C7C"/>
      </patternFill>
    </fill>
    <fill>
      <patternFill patternType="solid">
        <fgColor rgb="FF2C74B4"/>
      </patternFill>
    </fill>
    <fill>
      <patternFill patternType="solid">
        <fgColor rgb="FF808080"/>
      </patternFill>
    </fill>
    <fill>
      <patternFill patternType="solid"/>
    </fill>
    <fill>
      <patternFill patternType="solid">
        <fgColor rgb="FFFED966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9" fillId="0" borderId="0"/>
    <xf numFmtId="0" fontId="43" fillId="0" borderId="0"/>
    <xf numFmtId="0" fontId="44" fillId="25" borderId="70">
      <alignment horizontal="center"/>
    </xf>
  </cellStyleXfs>
  <cellXfs count="78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3" fillId="0" borderId="1" xfId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0" xfId="0" applyFill="1"/>
    <xf numFmtId="165" fontId="0" fillId="3" borderId="0" xfId="0" applyNumberFormat="1" applyFill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5" borderId="18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19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16" fontId="11" fillId="6" borderId="9" xfId="0" quotePrefix="1" applyNumberFormat="1" applyFont="1" applyFill="1" applyBorder="1" applyAlignment="1">
      <alignment vertical="center"/>
    </xf>
    <xf numFmtId="0" fontId="2" fillId="7" borderId="18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5" fontId="0" fillId="0" borderId="0" xfId="0" applyNumberFormat="1" applyAlignment="1">
      <alignment vertical="center"/>
    </xf>
    <xf numFmtId="0" fontId="2" fillId="8" borderId="10" xfId="0" applyFont="1" applyFill="1" applyBorder="1" applyAlignment="1">
      <alignment vertical="center"/>
    </xf>
    <xf numFmtId="0" fontId="11" fillId="8" borderId="11" xfId="0" applyFont="1" applyFill="1" applyBorder="1" applyAlignment="1">
      <alignment vertical="center"/>
    </xf>
    <xf numFmtId="0" fontId="11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" fontId="5" fillId="0" borderId="0" xfId="0" quotePrefix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horizontal="center"/>
    </xf>
    <xf numFmtId="15" fontId="2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68" fontId="11" fillId="0" borderId="27" xfId="2" applyNumberFormat="1" applyFont="1" applyBorder="1" applyAlignment="1">
      <alignment vertical="center"/>
    </xf>
    <xf numFmtId="168" fontId="11" fillId="0" borderId="28" xfId="2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69" fontId="11" fillId="0" borderId="27" xfId="2" applyNumberFormat="1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169" fontId="11" fillId="0" borderId="28" xfId="2" applyNumberFormat="1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/>
    <xf numFmtId="0" fontId="3" fillId="0" borderId="1" xfId="1" applyFill="1" applyBorder="1"/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3" fillId="0" borderId="0" xfId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37" xfId="0" applyFont="1" applyBorder="1" applyAlignment="1">
      <alignment vertical="center"/>
    </xf>
    <xf numFmtId="168" fontId="11" fillId="0" borderId="33" xfId="2" applyNumberFormat="1" applyFont="1" applyBorder="1" applyAlignment="1">
      <alignment vertical="center"/>
    </xf>
    <xf numFmtId="164" fontId="11" fillId="0" borderId="0" xfId="2" applyFont="1" applyAlignment="1">
      <alignment vertical="center"/>
    </xf>
    <xf numFmtId="0" fontId="2" fillId="0" borderId="38" xfId="0" applyFont="1" applyBorder="1" applyAlignment="1">
      <alignment vertical="center"/>
    </xf>
    <xf numFmtId="168" fontId="11" fillId="0" borderId="34" xfId="2" applyNumberFormat="1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68" fontId="11" fillId="0" borderId="40" xfId="2" applyNumberFormat="1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168" fontId="11" fillId="0" borderId="42" xfId="2" applyNumberFormat="1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69" fontId="11" fillId="0" borderId="42" xfId="2" applyNumberFormat="1" applyFont="1" applyBorder="1" applyAlignment="1">
      <alignment vertical="center"/>
    </xf>
    <xf numFmtId="0" fontId="11" fillId="0" borderId="44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7" fontId="2" fillId="0" borderId="45" xfId="2" applyNumberFormat="1" applyFont="1" applyBorder="1" applyAlignment="1">
      <alignment vertical="center"/>
    </xf>
    <xf numFmtId="0" fontId="2" fillId="0" borderId="46" xfId="2" applyNumberFormat="1" applyFont="1" applyBorder="1" applyAlignment="1">
      <alignment vertical="center"/>
    </xf>
    <xf numFmtId="168" fontId="2" fillId="0" borderId="36" xfId="2" applyNumberFormat="1" applyFont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14" xfId="2" applyNumberFormat="1" applyFont="1" applyBorder="1" applyAlignment="1">
      <alignment vertical="center"/>
    </xf>
    <xf numFmtId="169" fontId="2" fillId="0" borderId="36" xfId="2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8" fontId="2" fillId="0" borderId="8" xfId="0" applyNumberFormat="1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169" fontId="11" fillId="0" borderId="49" xfId="2" applyNumberFormat="1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169" fontId="11" fillId="0" borderId="51" xfId="2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69" fontId="11" fillId="0" borderId="51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168" fontId="11" fillId="0" borderId="4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168" fontId="2" fillId="0" borderId="36" xfId="0" applyNumberFormat="1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168" fontId="2" fillId="0" borderId="14" xfId="0" applyNumberFormat="1" applyFont="1" applyBorder="1" applyAlignment="1">
      <alignment vertical="center"/>
    </xf>
    <xf numFmtId="169" fontId="11" fillId="0" borderId="12" xfId="2" applyNumberFormat="1" applyFont="1" applyBorder="1" applyAlignment="1">
      <alignment vertical="center"/>
    </xf>
    <xf numFmtId="169" fontId="2" fillId="0" borderId="14" xfId="2" applyNumberFormat="1" applyFont="1" applyBorder="1" applyAlignment="1">
      <alignment vertical="center"/>
    </xf>
    <xf numFmtId="169" fontId="11" fillId="0" borderId="18" xfId="2" applyNumberFormat="1" applyFont="1" applyBorder="1" applyAlignment="1">
      <alignment vertical="center"/>
    </xf>
    <xf numFmtId="169" fontId="11" fillId="0" borderId="41" xfId="2" applyNumberFormat="1" applyFont="1" applyBorder="1" applyAlignment="1">
      <alignment vertical="center"/>
    </xf>
    <xf numFmtId="169" fontId="2" fillId="0" borderId="14" xfId="0" applyNumberFormat="1" applyFont="1" applyBorder="1" applyAlignment="1">
      <alignment vertical="center"/>
    </xf>
    <xf numFmtId="168" fontId="2" fillId="9" borderId="14" xfId="0" applyNumberFormat="1" applyFont="1" applyFill="1" applyBorder="1" applyAlignment="1">
      <alignment vertical="center"/>
    </xf>
    <xf numFmtId="0" fontId="2" fillId="9" borderId="15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 wrapText="1"/>
    </xf>
    <xf numFmtId="165" fontId="1" fillId="2" borderId="56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14" fontId="5" fillId="0" borderId="27" xfId="0" applyNumberFormat="1" applyFont="1" applyBorder="1" applyAlignment="1">
      <alignment horizontal="center" vertical="center"/>
    </xf>
    <xf numFmtId="166" fontId="5" fillId="0" borderId="27" xfId="0" applyNumberFormat="1" applyFont="1" applyBorder="1" applyAlignment="1">
      <alignment horizontal="center" vertical="center"/>
    </xf>
    <xf numFmtId="165" fontId="5" fillId="0" borderId="27" xfId="0" applyNumberFormat="1" applyFont="1" applyBorder="1" applyAlignment="1">
      <alignment horizontal="center" vertical="center"/>
    </xf>
    <xf numFmtId="0" fontId="6" fillId="0" borderId="27" xfId="1" applyFont="1" applyFill="1" applyBorder="1" applyAlignment="1">
      <alignment vertical="center"/>
    </xf>
    <xf numFmtId="14" fontId="0" fillId="0" borderId="27" xfId="0" applyNumberFormat="1" applyBorder="1"/>
    <xf numFmtId="168" fontId="0" fillId="0" borderId="27" xfId="0" applyNumberFormat="1" applyBorder="1"/>
    <xf numFmtId="170" fontId="0" fillId="0" borderId="27" xfId="0" applyNumberFormat="1" applyBorder="1"/>
    <xf numFmtId="49" fontId="0" fillId="0" borderId="27" xfId="0" applyNumberFormat="1" applyBorder="1"/>
    <xf numFmtId="0" fontId="9" fillId="0" borderId="27" xfId="0" applyFont="1" applyBorder="1" applyAlignment="1">
      <alignment horizontal="center" vertical="center"/>
    </xf>
    <xf numFmtId="0" fontId="3" fillId="0" borderId="27" xfId="1" applyFill="1" applyBorder="1" applyAlignment="1">
      <alignment vertical="center"/>
    </xf>
    <xf numFmtId="0" fontId="5" fillId="0" borderId="27" xfId="0" quotePrefix="1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0" fillId="0" borderId="27" xfId="0" applyBorder="1"/>
    <xf numFmtId="0" fontId="1" fillId="4" borderId="27" xfId="0" applyFont="1" applyFill="1" applyBorder="1" applyAlignment="1">
      <alignment horizontal="center" vertical="center" wrapText="1"/>
    </xf>
    <xf numFmtId="165" fontId="1" fillId="2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170" fontId="13" fillId="0" borderId="27" xfId="0" applyNumberFormat="1" applyFont="1" applyBorder="1"/>
    <xf numFmtId="0" fontId="13" fillId="0" borderId="0" xfId="0" applyFont="1"/>
    <xf numFmtId="168" fontId="13" fillId="0" borderId="27" xfId="0" applyNumberFormat="1" applyFont="1" applyBorder="1"/>
    <xf numFmtId="0" fontId="16" fillId="2" borderId="27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vertical="center"/>
    </xf>
    <xf numFmtId="0" fontId="5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14" fontId="5" fillId="7" borderId="27" xfId="0" applyNumberFormat="1" applyFont="1" applyFill="1" applyBorder="1" applyAlignment="1">
      <alignment horizontal="center" vertical="center"/>
    </xf>
    <xf numFmtId="166" fontId="5" fillId="7" borderId="27" xfId="0" applyNumberFormat="1" applyFont="1" applyFill="1" applyBorder="1" applyAlignment="1">
      <alignment horizontal="center" vertical="center"/>
    </xf>
    <xf numFmtId="165" fontId="5" fillId="7" borderId="27" xfId="0" applyNumberFormat="1" applyFont="1" applyFill="1" applyBorder="1" applyAlignment="1">
      <alignment horizontal="center" vertical="center"/>
    </xf>
    <xf numFmtId="0" fontId="3" fillId="7" borderId="27" xfId="1" applyFill="1" applyBorder="1" applyAlignment="1">
      <alignment vertical="center"/>
    </xf>
    <xf numFmtId="14" fontId="0" fillId="7" borderId="27" xfId="0" applyNumberFormat="1" applyFill="1" applyBorder="1"/>
    <xf numFmtId="168" fontId="0" fillId="7" borderId="27" xfId="0" applyNumberFormat="1" applyFill="1" applyBorder="1"/>
    <xf numFmtId="49" fontId="0" fillId="7" borderId="27" xfId="0" applyNumberFormat="1" applyFill="1" applyBorder="1"/>
    <xf numFmtId="170" fontId="0" fillId="7" borderId="27" xfId="0" applyNumberFormat="1" applyFill="1" applyBorder="1"/>
    <xf numFmtId="0" fontId="0" fillId="7" borderId="0" xfId="0" applyFill="1"/>
    <xf numFmtId="0" fontId="6" fillId="7" borderId="27" xfId="1" applyFont="1" applyFill="1" applyBorder="1" applyAlignment="1">
      <alignment vertical="center"/>
    </xf>
    <xf numFmtId="170" fontId="13" fillId="7" borderId="27" xfId="0" applyNumberFormat="1" applyFont="1" applyFill="1" applyBorder="1"/>
    <xf numFmtId="168" fontId="13" fillId="7" borderId="27" xfId="0" applyNumberFormat="1" applyFont="1" applyFill="1" applyBorder="1"/>
    <xf numFmtId="0" fontId="13" fillId="0" borderId="60" xfId="0" applyFont="1" applyBorder="1"/>
    <xf numFmtId="0" fontId="0" fillId="0" borderId="60" xfId="0" applyBorder="1"/>
    <xf numFmtId="14" fontId="0" fillId="0" borderId="60" xfId="0" applyNumberFormat="1" applyBorder="1"/>
    <xf numFmtId="168" fontId="13" fillId="0" borderId="60" xfId="0" applyNumberFormat="1" applyFont="1" applyBorder="1"/>
    <xf numFmtId="49" fontId="0" fillId="0" borderId="60" xfId="0" applyNumberFormat="1" applyBorder="1"/>
    <xf numFmtId="0" fontId="0" fillId="0" borderId="59" xfId="0" applyBorder="1"/>
    <xf numFmtId="14" fontId="0" fillId="0" borderId="59" xfId="0" applyNumberFormat="1" applyBorder="1"/>
    <xf numFmtId="168" fontId="13" fillId="0" borderId="59" xfId="0" applyNumberFormat="1" applyFont="1" applyBorder="1"/>
    <xf numFmtId="49" fontId="0" fillId="0" borderId="59" xfId="0" applyNumberFormat="1" applyBorder="1"/>
    <xf numFmtId="168" fontId="0" fillId="0" borderId="59" xfId="0" applyNumberFormat="1" applyBorder="1"/>
    <xf numFmtId="170" fontId="0" fillId="0" borderId="59" xfId="0" applyNumberFormat="1" applyBorder="1"/>
    <xf numFmtId="0" fontId="0" fillId="7" borderId="27" xfId="0" applyFill="1" applyBorder="1"/>
    <xf numFmtId="165" fontId="5" fillId="0" borderId="5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3" fillId="0" borderId="60" xfId="0" applyNumberFormat="1" applyFont="1" applyBorder="1"/>
    <xf numFmtId="170" fontId="13" fillId="0" borderId="60" xfId="0" applyNumberFormat="1" applyFont="1" applyBorder="1"/>
    <xf numFmtId="170" fontId="13" fillId="0" borderId="59" xfId="0" applyNumberFormat="1" applyFont="1" applyBorder="1"/>
    <xf numFmtId="0" fontId="0" fillId="0" borderId="59" xfId="0" applyBorder="1" applyAlignment="1">
      <alignment horizontal="center"/>
    </xf>
    <xf numFmtId="0" fontId="13" fillId="0" borderId="60" xfId="0" applyFont="1" applyBorder="1" applyAlignment="1">
      <alignment horizontal="center"/>
    </xf>
    <xf numFmtId="170" fontId="0" fillId="0" borderId="27" xfId="0" applyNumberFormat="1" applyBorder="1" applyAlignment="1">
      <alignment horizontal="center"/>
    </xf>
    <xf numFmtId="170" fontId="0" fillId="7" borderId="27" xfId="0" applyNumberFormat="1" applyFill="1" applyBorder="1" applyAlignment="1">
      <alignment horizontal="center"/>
    </xf>
    <xf numFmtId="170" fontId="0" fillId="0" borderId="59" xfId="0" applyNumberFormat="1" applyBorder="1" applyAlignment="1">
      <alignment horizontal="center"/>
    </xf>
    <xf numFmtId="170" fontId="13" fillId="0" borderId="60" xfId="0" applyNumberFormat="1" applyFon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7" borderId="27" xfId="0" applyNumberFormat="1" applyFill="1" applyBorder="1" applyAlignment="1">
      <alignment horizontal="center"/>
    </xf>
    <xf numFmtId="14" fontId="0" fillId="0" borderId="59" xfId="0" applyNumberFormat="1" applyBorder="1" applyAlignment="1">
      <alignment horizontal="center"/>
    </xf>
    <xf numFmtId="14" fontId="13" fillId="0" borderId="60" xfId="0" applyNumberFormat="1" applyFont="1" applyBorder="1" applyAlignment="1">
      <alignment horizontal="center"/>
    </xf>
    <xf numFmtId="0" fontId="5" fillId="7" borderId="27" xfId="1" applyFont="1" applyFill="1" applyBorder="1" applyAlignment="1">
      <alignment horizontal="center" vertical="center"/>
    </xf>
    <xf numFmtId="170" fontId="5" fillId="7" borderId="27" xfId="1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14" fontId="5" fillId="3" borderId="27" xfId="0" applyNumberFormat="1" applyFont="1" applyFill="1" applyBorder="1" applyAlignment="1">
      <alignment horizontal="center" vertical="center"/>
    </xf>
    <xf numFmtId="166" fontId="5" fillId="3" borderId="27" xfId="0" applyNumberFormat="1" applyFont="1" applyFill="1" applyBorder="1" applyAlignment="1">
      <alignment horizontal="center" vertical="center"/>
    </xf>
    <xf numFmtId="165" fontId="5" fillId="3" borderId="27" xfId="0" applyNumberFormat="1" applyFont="1" applyFill="1" applyBorder="1" applyAlignment="1">
      <alignment horizontal="center" vertical="center"/>
    </xf>
    <xf numFmtId="0" fontId="3" fillId="3" borderId="27" xfId="1" applyFill="1" applyBorder="1" applyAlignment="1">
      <alignment vertical="center"/>
    </xf>
    <xf numFmtId="14" fontId="0" fillId="3" borderId="27" xfId="0" applyNumberFormat="1" applyFill="1" applyBorder="1"/>
    <xf numFmtId="168" fontId="13" fillId="3" borderId="27" xfId="0" applyNumberFormat="1" applyFont="1" applyFill="1" applyBorder="1"/>
    <xf numFmtId="49" fontId="0" fillId="3" borderId="27" xfId="0" applyNumberFormat="1" applyFill="1" applyBorder="1"/>
    <xf numFmtId="168" fontId="0" fillId="3" borderId="27" xfId="0" applyNumberFormat="1" applyFill="1" applyBorder="1"/>
    <xf numFmtId="170" fontId="0" fillId="3" borderId="27" xfId="0" applyNumberFormat="1" applyFill="1" applyBorder="1"/>
    <xf numFmtId="170" fontId="13" fillId="3" borderId="27" xfId="0" applyNumberFormat="1" applyFont="1" applyFill="1" applyBorder="1"/>
    <xf numFmtId="0" fontId="6" fillId="3" borderId="27" xfId="1" applyFont="1" applyFill="1" applyBorder="1" applyAlignment="1">
      <alignment vertical="center"/>
    </xf>
    <xf numFmtId="0" fontId="5" fillId="0" borderId="27" xfId="1" applyFont="1" applyFill="1" applyBorder="1" applyAlignment="1">
      <alignment horizontal="center" vertical="center"/>
    </xf>
    <xf numFmtId="170" fontId="5" fillId="0" borderId="27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170" fontId="5" fillId="3" borderId="27" xfId="1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170" fontId="5" fillId="0" borderId="27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170" fontId="5" fillId="0" borderId="59" xfId="0" applyNumberFormat="1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170" fontId="5" fillId="0" borderId="60" xfId="3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2" borderId="27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vertical="center"/>
    </xf>
    <xf numFmtId="0" fontId="5" fillId="10" borderId="27" xfId="0" applyFont="1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/>
    </xf>
    <xf numFmtId="14" fontId="5" fillId="10" borderId="27" xfId="0" applyNumberFormat="1" applyFont="1" applyFill="1" applyBorder="1" applyAlignment="1">
      <alignment horizontal="center" vertical="center"/>
    </xf>
    <xf numFmtId="166" fontId="5" fillId="10" borderId="27" xfId="0" applyNumberFormat="1" applyFont="1" applyFill="1" applyBorder="1" applyAlignment="1">
      <alignment horizontal="center" vertical="center"/>
    </xf>
    <xf numFmtId="165" fontId="5" fillId="10" borderId="27" xfId="0" applyNumberFormat="1" applyFont="1" applyFill="1" applyBorder="1" applyAlignment="1">
      <alignment horizontal="center" vertical="center"/>
    </xf>
    <xf numFmtId="0" fontId="3" fillId="10" borderId="27" xfId="1" applyFill="1" applyBorder="1" applyAlignment="1">
      <alignment vertical="center"/>
    </xf>
    <xf numFmtId="0" fontId="0" fillId="10" borderId="27" xfId="0" applyFill="1" applyBorder="1"/>
    <xf numFmtId="170" fontId="0" fillId="10" borderId="27" xfId="0" applyNumberFormat="1" applyFill="1" applyBorder="1" applyAlignment="1">
      <alignment horizontal="center"/>
    </xf>
    <xf numFmtId="14" fontId="0" fillId="10" borderId="27" xfId="0" applyNumberFormat="1" applyFill="1" applyBorder="1" applyAlignment="1">
      <alignment horizontal="center"/>
    </xf>
    <xf numFmtId="170" fontId="13" fillId="10" borderId="27" xfId="0" applyNumberFormat="1" applyFont="1" applyFill="1" applyBorder="1"/>
    <xf numFmtId="0" fontId="0" fillId="10" borderId="0" xfId="0" applyFill="1"/>
    <xf numFmtId="0" fontId="0" fillId="10" borderId="0" xfId="0" applyFill="1" applyAlignment="1">
      <alignment wrapText="1"/>
    </xf>
    <xf numFmtId="0" fontId="6" fillId="10" borderId="27" xfId="1" applyFont="1" applyFill="1" applyBorder="1" applyAlignment="1">
      <alignment vertical="center"/>
    </xf>
    <xf numFmtId="0" fontId="3" fillId="10" borderId="27" xfId="1" applyFill="1" applyBorder="1"/>
    <xf numFmtId="16" fontId="5" fillId="10" borderId="27" xfId="0" applyNumberFormat="1" applyFont="1" applyFill="1" applyBorder="1" applyAlignment="1">
      <alignment vertical="center"/>
    </xf>
    <xf numFmtId="0" fontId="9" fillId="10" borderId="27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0" borderId="27" xfId="1" applyBorder="1"/>
    <xf numFmtId="14" fontId="0" fillId="0" borderId="27" xfId="0" applyNumberFormat="1" applyBorder="1" applyAlignment="1">
      <alignment horizontal="center" textRotation="90"/>
    </xf>
    <xf numFmtId="169" fontId="2" fillId="0" borderId="0" xfId="0" applyNumberFormat="1" applyFont="1" applyAlignment="1">
      <alignment horizontal="center" vertical="center"/>
    </xf>
    <xf numFmtId="170" fontId="0" fillId="0" borderId="0" xfId="0" applyNumberFormat="1"/>
    <xf numFmtId="171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" fillId="2" borderId="27" xfId="0" applyFont="1" applyFill="1" applyBorder="1" applyAlignment="1">
      <alignment horizontal="left" vertical="center"/>
    </xf>
    <xf numFmtId="171" fontId="1" fillId="2" borderId="20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165" fontId="1" fillId="2" borderId="27" xfId="0" applyNumberFormat="1" applyFont="1" applyFill="1" applyBorder="1" applyAlignment="1">
      <alignment horizontal="left" vertical="center"/>
    </xf>
    <xf numFmtId="172" fontId="16" fillId="2" borderId="27" xfId="0" applyNumberFormat="1" applyFont="1" applyFill="1" applyBorder="1" applyAlignment="1">
      <alignment horizontal="center" vertical="center" wrapText="1"/>
    </xf>
    <xf numFmtId="0" fontId="0" fillId="12" borderId="27" xfId="0" applyFill="1" applyBorder="1" applyAlignment="1">
      <alignment horizontal="center" vertical="center"/>
    </xf>
    <xf numFmtId="0" fontId="0" fillId="12" borderId="27" xfId="0" applyFill="1" applyBorder="1" applyAlignment="1">
      <alignment horizontal="left" vertical="center"/>
    </xf>
    <xf numFmtId="0" fontId="0" fillId="12" borderId="27" xfId="0" applyFill="1" applyBorder="1" applyAlignment="1">
      <alignment vertical="center"/>
    </xf>
    <xf numFmtId="166" fontId="5" fillId="12" borderId="27" xfId="0" applyNumberFormat="1" applyFont="1" applyFill="1" applyBorder="1" applyAlignment="1">
      <alignment horizontal="center" vertical="center"/>
    </xf>
    <xf numFmtId="165" fontId="0" fillId="12" borderId="27" xfId="0" applyNumberFormat="1" applyFill="1" applyBorder="1" applyAlignment="1">
      <alignment horizontal="center" vertical="center"/>
    </xf>
    <xf numFmtId="0" fontId="3" fillId="12" borderId="27" xfId="1" applyFill="1" applyBorder="1" applyAlignment="1">
      <alignment horizontal="left" vertical="center"/>
    </xf>
    <xf numFmtId="0" fontId="5" fillId="12" borderId="27" xfId="0" applyFont="1" applyFill="1" applyBorder="1" applyAlignment="1">
      <alignment horizontal="center" vertical="center"/>
    </xf>
    <xf numFmtId="168" fontId="13" fillId="12" borderId="27" xfId="0" applyNumberFormat="1" applyFont="1" applyFill="1" applyBorder="1" applyAlignment="1">
      <alignment horizontal="center" vertical="center"/>
    </xf>
    <xf numFmtId="170" fontId="13" fillId="12" borderId="27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5" fillId="12" borderId="61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/>
    </xf>
    <xf numFmtId="171" fontId="5" fillId="12" borderId="1" xfId="0" applyNumberFormat="1" applyFont="1" applyFill="1" applyBorder="1" applyAlignment="1">
      <alignment horizontal="center" vertical="center"/>
    </xf>
    <xf numFmtId="14" fontId="5" fillId="12" borderId="1" xfId="0" applyNumberFormat="1" applyFont="1" applyFill="1" applyBorder="1" applyAlignment="1">
      <alignment horizontal="center" vertical="center"/>
    </xf>
    <xf numFmtId="166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5" fontId="5" fillId="12" borderId="1" xfId="0" applyNumberFormat="1" applyFont="1" applyFill="1" applyBorder="1" applyAlignment="1">
      <alignment horizontal="center" vertical="center"/>
    </xf>
    <xf numFmtId="0" fontId="5" fillId="12" borderId="60" xfId="1" applyFont="1" applyFill="1" applyBorder="1" applyAlignment="1">
      <alignment horizontal="center" vertical="center"/>
    </xf>
    <xf numFmtId="170" fontId="5" fillId="12" borderId="60" xfId="1" applyNumberFormat="1" applyFont="1" applyFill="1" applyBorder="1" applyAlignment="1">
      <alignment horizontal="center" vertical="center"/>
    </xf>
    <xf numFmtId="14" fontId="0" fillId="12" borderId="60" xfId="0" applyNumberFormat="1" applyFill="1" applyBorder="1" applyAlignment="1">
      <alignment horizontal="center" vertical="center"/>
    </xf>
    <xf numFmtId="168" fontId="13" fillId="12" borderId="60" xfId="0" applyNumberFormat="1" applyFont="1" applyFill="1" applyBorder="1" applyAlignment="1">
      <alignment horizontal="center" vertical="center"/>
    </xf>
    <xf numFmtId="168" fontId="0" fillId="12" borderId="60" xfId="0" applyNumberFormat="1" applyFill="1" applyBorder="1" applyAlignment="1">
      <alignment horizontal="center" vertical="center"/>
    </xf>
    <xf numFmtId="172" fontId="0" fillId="12" borderId="60" xfId="0" applyNumberFormat="1" applyFill="1" applyBorder="1" applyAlignment="1">
      <alignment horizontal="center" vertical="center"/>
    </xf>
    <xf numFmtId="170" fontId="0" fillId="12" borderId="60" xfId="0" applyNumberFormat="1" applyFill="1" applyBorder="1" applyAlignment="1">
      <alignment horizontal="center" vertical="center"/>
    </xf>
    <xf numFmtId="170" fontId="13" fillId="12" borderId="6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171" fontId="5" fillId="0" borderId="27" xfId="0" applyNumberFormat="1" applyFont="1" applyBorder="1" applyAlignment="1">
      <alignment horizontal="center" vertical="center"/>
    </xf>
    <xf numFmtId="0" fontId="3" fillId="0" borderId="27" xfId="1" applyFill="1" applyBorder="1" applyAlignment="1">
      <alignment horizontal="left" vertical="center"/>
    </xf>
    <xf numFmtId="14" fontId="0" fillId="0" borderId="27" xfId="0" applyNumberFormat="1" applyBorder="1" applyAlignment="1">
      <alignment horizontal="center" vertical="center"/>
    </xf>
    <xf numFmtId="168" fontId="13" fillId="0" borderId="27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168" fontId="0" fillId="13" borderId="27" xfId="0" applyNumberFormat="1" applyFill="1" applyBorder="1" applyAlignment="1">
      <alignment horizontal="center" vertical="center"/>
    </xf>
    <xf numFmtId="168" fontId="0" fillId="0" borderId="27" xfId="0" applyNumberFormat="1" applyBorder="1" applyAlignment="1">
      <alignment horizontal="center" vertical="center"/>
    </xf>
    <xf numFmtId="172" fontId="0" fillId="0" borderId="27" xfId="0" applyNumberFormat="1" applyBorder="1" applyAlignment="1">
      <alignment horizontal="center" vertical="center"/>
    </xf>
    <xf numFmtId="170" fontId="0" fillId="0" borderId="27" xfId="0" applyNumberFormat="1" applyBorder="1" applyAlignment="1">
      <alignment horizontal="center" vertical="center"/>
    </xf>
    <xf numFmtId="170" fontId="0" fillId="13" borderId="27" xfId="0" applyNumberFormat="1" applyFill="1" applyBorder="1" applyAlignment="1">
      <alignment horizontal="center" vertical="center"/>
    </xf>
    <xf numFmtId="170" fontId="13" fillId="0" borderId="27" xfId="0" applyNumberFormat="1" applyFont="1" applyBorder="1" applyAlignment="1">
      <alignment horizontal="center" vertical="center"/>
    </xf>
    <xf numFmtId="0" fontId="0" fillId="12" borderId="55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166" fontId="5" fillId="12" borderId="56" xfId="0" applyNumberFormat="1" applyFont="1" applyFill="1" applyBorder="1" applyAlignment="1">
      <alignment horizontal="center" vertical="center"/>
    </xf>
    <xf numFmtId="0" fontId="3" fillId="12" borderId="57" xfId="1" applyFill="1" applyBorder="1" applyAlignment="1">
      <alignment horizontal="left" vertical="center"/>
    </xf>
    <xf numFmtId="168" fontId="13" fillId="12" borderId="42" xfId="0" applyNumberFormat="1" applyFont="1" applyFill="1" applyBorder="1" applyAlignment="1">
      <alignment horizontal="center" vertical="center"/>
    </xf>
    <xf numFmtId="170" fontId="13" fillId="12" borderId="42" xfId="0" applyNumberFormat="1" applyFont="1" applyFill="1" applyBorder="1" applyAlignment="1">
      <alignment horizontal="center" vertical="center"/>
    </xf>
    <xf numFmtId="0" fontId="5" fillId="12" borderId="27" xfId="0" applyFont="1" applyFill="1" applyBorder="1" applyAlignment="1">
      <alignment horizontal="left" vertical="center"/>
    </xf>
    <xf numFmtId="171" fontId="5" fillId="12" borderId="27" xfId="0" applyNumberFormat="1" applyFont="1" applyFill="1" applyBorder="1" applyAlignment="1">
      <alignment horizontal="center" vertical="center"/>
    </xf>
    <xf numFmtId="14" fontId="5" fillId="12" borderId="27" xfId="0" applyNumberFormat="1" applyFont="1" applyFill="1" applyBorder="1" applyAlignment="1">
      <alignment horizontal="center" vertical="center"/>
    </xf>
    <xf numFmtId="165" fontId="5" fillId="12" borderId="27" xfId="0" applyNumberFormat="1" applyFont="1" applyFill="1" applyBorder="1" applyAlignment="1">
      <alignment horizontal="center" vertical="center"/>
    </xf>
    <xf numFmtId="0" fontId="5" fillId="12" borderId="27" xfId="1" applyFont="1" applyFill="1" applyBorder="1" applyAlignment="1">
      <alignment horizontal="center" vertical="center"/>
    </xf>
    <xf numFmtId="170" fontId="5" fillId="12" borderId="27" xfId="1" applyNumberFormat="1" applyFont="1" applyFill="1" applyBorder="1" applyAlignment="1">
      <alignment horizontal="center" vertical="center"/>
    </xf>
    <xf numFmtId="14" fontId="0" fillId="12" borderId="27" xfId="0" applyNumberFormat="1" applyFill="1" applyBorder="1" applyAlignment="1">
      <alignment horizontal="center" vertical="center"/>
    </xf>
    <xf numFmtId="49" fontId="13" fillId="12" borderId="27" xfId="0" applyNumberFormat="1" applyFont="1" applyFill="1" applyBorder="1" applyAlignment="1">
      <alignment horizontal="center" vertical="center"/>
    </xf>
    <xf numFmtId="168" fontId="0" fillId="12" borderId="27" xfId="0" applyNumberFormat="1" applyFill="1" applyBorder="1" applyAlignment="1">
      <alignment horizontal="center" vertical="center"/>
    </xf>
    <xf numFmtId="172" fontId="0" fillId="12" borderId="27" xfId="0" applyNumberFormat="1" applyFill="1" applyBorder="1" applyAlignment="1">
      <alignment horizontal="center" vertical="center"/>
    </xf>
    <xf numFmtId="170" fontId="0" fillId="12" borderId="27" xfId="0" applyNumberForma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left" vertical="center"/>
    </xf>
    <xf numFmtId="49" fontId="13" fillId="14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0" fontId="5" fillId="13" borderId="27" xfId="0" applyNumberFormat="1" applyFont="1" applyFill="1" applyBorder="1" applyAlignment="1">
      <alignment horizontal="center" vertical="center"/>
    </xf>
    <xf numFmtId="0" fontId="6" fillId="12" borderId="27" xfId="1" applyFont="1" applyFill="1" applyBorder="1" applyAlignment="1">
      <alignment horizontal="left" vertical="center"/>
    </xf>
    <xf numFmtId="0" fontId="5" fillId="12" borderId="27" xfId="0" applyFont="1" applyFill="1" applyBorder="1" applyAlignment="1">
      <alignment vertical="center"/>
    </xf>
    <xf numFmtId="0" fontId="3" fillId="12" borderId="27" xfId="1" applyFill="1" applyBorder="1" applyAlignment="1">
      <alignment vertical="center"/>
    </xf>
    <xf numFmtId="0" fontId="0" fillId="12" borderId="27" xfId="0" applyFill="1" applyBorder="1"/>
    <xf numFmtId="0" fontId="0" fillId="12" borderId="27" xfId="0" applyFill="1" applyBorder="1" applyAlignment="1">
      <alignment horizontal="center"/>
    </xf>
    <xf numFmtId="170" fontId="0" fillId="12" borderId="27" xfId="0" applyNumberFormat="1" applyFill="1" applyBorder="1" applyAlignment="1">
      <alignment horizontal="center"/>
    </xf>
    <xf numFmtId="14" fontId="0" fillId="12" borderId="27" xfId="0" applyNumberFormat="1" applyFill="1" applyBorder="1" applyAlignment="1">
      <alignment horizontal="center"/>
    </xf>
    <xf numFmtId="168" fontId="13" fillId="12" borderId="27" xfId="0" applyNumberFormat="1" applyFont="1" applyFill="1" applyBorder="1"/>
    <xf numFmtId="168" fontId="0" fillId="12" borderId="27" xfId="0" applyNumberFormat="1" applyFill="1" applyBorder="1"/>
    <xf numFmtId="170" fontId="0" fillId="12" borderId="27" xfId="0" applyNumberFormat="1" applyFill="1" applyBorder="1"/>
    <xf numFmtId="0" fontId="0" fillId="12" borderId="0" xfId="0" applyFill="1"/>
    <xf numFmtId="168" fontId="0" fillId="13" borderId="27" xfId="0" applyNumberFormat="1" applyFill="1" applyBorder="1"/>
    <xf numFmtId="0" fontId="5" fillId="13" borderId="27" xfId="0" applyFont="1" applyFill="1" applyBorder="1" applyAlignment="1">
      <alignment vertical="center"/>
    </xf>
    <xf numFmtId="172" fontId="5" fillId="0" borderId="27" xfId="0" applyNumberFormat="1" applyFont="1" applyBorder="1" applyAlignment="1">
      <alignment horizontal="center" vertical="center"/>
    </xf>
    <xf numFmtId="0" fontId="6" fillId="12" borderId="27" xfId="1" applyFont="1" applyFill="1" applyBorder="1" applyAlignment="1">
      <alignment vertical="center"/>
    </xf>
    <xf numFmtId="172" fontId="5" fillId="12" borderId="27" xfId="0" applyNumberFormat="1" applyFont="1" applyFill="1" applyBorder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5" fillId="7" borderId="27" xfId="0" applyFont="1" applyFill="1" applyBorder="1" applyAlignment="1">
      <alignment horizontal="left" vertical="center"/>
    </xf>
    <xf numFmtId="171" fontId="5" fillId="7" borderId="27" xfId="0" applyNumberFormat="1" applyFont="1" applyFill="1" applyBorder="1" applyAlignment="1">
      <alignment horizontal="center" vertical="center"/>
    </xf>
    <xf numFmtId="0" fontId="3" fillId="7" borderId="27" xfId="1" applyFill="1" applyBorder="1" applyAlignment="1">
      <alignment horizontal="left" vertical="center"/>
    </xf>
    <xf numFmtId="14" fontId="0" fillId="7" borderId="27" xfId="0" applyNumberFormat="1" applyFill="1" applyBorder="1" applyAlignment="1">
      <alignment horizontal="center" vertical="center"/>
    </xf>
    <xf numFmtId="168" fontId="13" fillId="7" borderId="27" xfId="0" applyNumberFormat="1" applyFont="1" applyFill="1" applyBorder="1" applyAlignment="1">
      <alignment horizontal="center" vertical="center"/>
    </xf>
    <xf numFmtId="49" fontId="13" fillId="7" borderId="27" xfId="0" applyNumberFormat="1" applyFont="1" applyFill="1" applyBorder="1" applyAlignment="1">
      <alignment horizontal="center" vertical="center"/>
    </xf>
    <xf numFmtId="168" fontId="0" fillId="7" borderId="27" xfId="0" applyNumberFormat="1" applyFill="1" applyBorder="1" applyAlignment="1">
      <alignment horizontal="center" vertical="center"/>
    </xf>
    <xf numFmtId="172" fontId="0" fillId="7" borderId="27" xfId="0" applyNumberFormat="1" applyFill="1" applyBorder="1" applyAlignment="1">
      <alignment horizontal="center" vertical="center"/>
    </xf>
    <xf numFmtId="170" fontId="0" fillId="7" borderId="27" xfId="0" applyNumberFormat="1" applyFill="1" applyBorder="1" applyAlignment="1">
      <alignment horizontal="center" vertical="center"/>
    </xf>
    <xf numFmtId="170" fontId="13" fillId="7" borderId="27" xfId="0" applyNumberFormat="1" applyFont="1" applyFill="1" applyBorder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6" fillId="7" borderId="27" xfId="1" applyFont="1" applyFill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21" fillId="12" borderId="27" xfId="1" applyFont="1" applyFill="1" applyBorder="1" applyAlignment="1">
      <alignment horizontal="left" vertical="center"/>
    </xf>
    <xf numFmtId="14" fontId="13" fillId="14" borderId="27" xfId="0" applyNumberFormat="1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168" fontId="0" fillId="0" borderId="27" xfId="0" applyNumberFormat="1" applyBorder="1" applyAlignment="1">
      <alignment horizontal="center" vertical="top"/>
    </xf>
    <xf numFmtId="0" fontId="3" fillId="0" borderId="27" xfId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1" fontId="0" fillId="0" borderId="27" xfId="0" applyNumberFormat="1" applyBorder="1" applyAlignment="1">
      <alignment horizontal="center" vertical="center"/>
    </xf>
    <xf numFmtId="170" fontId="5" fillId="0" borderId="27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171" fontId="0" fillId="0" borderId="59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0" fontId="5" fillId="0" borderId="59" xfId="0" applyNumberFormat="1" applyFont="1" applyBorder="1" applyAlignment="1">
      <alignment horizontal="center" vertical="center"/>
    </xf>
    <xf numFmtId="14" fontId="0" fillId="0" borderId="59" xfId="0" applyNumberFormat="1" applyBorder="1" applyAlignment="1">
      <alignment horizontal="center" vertical="center"/>
    </xf>
    <xf numFmtId="168" fontId="13" fillId="0" borderId="59" xfId="0" applyNumberFormat="1" applyFont="1" applyBorder="1" applyAlignment="1">
      <alignment horizontal="center" vertical="center"/>
    </xf>
    <xf numFmtId="49" fontId="13" fillId="0" borderId="59" xfId="0" applyNumberFormat="1" applyFont="1" applyBorder="1" applyAlignment="1">
      <alignment horizontal="center" vertical="center"/>
    </xf>
    <xf numFmtId="168" fontId="0" fillId="0" borderId="59" xfId="0" applyNumberFormat="1" applyBorder="1" applyAlignment="1">
      <alignment horizontal="center" vertical="center"/>
    </xf>
    <xf numFmtId="172" fontId="0" fillId="0" borderId="59" xfId="0" applyNumberFormat="1" applyBorder="1" applyAlignment="1">
      <alignment horizontal="center" vertical="center"/>
    </xf>
    <xf numFmtId="170" fontId="0" fillId="0" borderId="59" xfId="0" applyNumberFormat="1" applyBorder="1" applyAlignment="1">
      <alignment horizontal="center" vertical="center"/>
    </xf>
    <xf numFmtId="170" fontId="13" fillId="0" borderId="63" xfId="0" applyNumberFormat="1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0" xfId="0" applyBorder="1" applyAlignment="1">
      <alignment horizontal="left" vertical="center"/>
    </xf>
    <xf numFmtId="171" fontId="0" fillId="0" borderId="60" xfId="0" applyNumberForma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168" fontId="13" fillId="0" borderId="60" xfId="0" applyNumberFormat="1" applyFon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172" fontId="13" fillId="0" borderId="60" xfId="0" applyNumberFormat="1" applyFont="1" applyBorder="1" applyAlignment="1">
      <alignment horizontal="center" vertical="center"/>
    </xf>
    <xf numFmtId="168" fontId="0" fillId="0" borderId="0" xfId="0" applyNumberFormat="1"/>
    <xf numFmtId="167" fontId="0" fillId="0" borderId="0" xfId="0" applyNumberForma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"/>
    </xf>
    <xf numFmtId="0" fontId="30" fillId="0" borderId="0" xfId="0" applyFont="1" applyAlignment="1">
      <alignment horizontal="center" vertical="center"/>
    </xf>
    <xf numFmtId="49" fontId="31" fillId="15" borderId="27" xfId="0" applyNumberFormat="1" applyFont="1" applyFill="1" applyBorder="1" applyAlignment="1">
      <alignment vertical="center"/>
    </xf>
    <xf numFmtId="0" fontId="32" fillId="0" borderId="0" xfId="0" applyFont="1" applyAlignment="1">
      <alignment vertical="center"/>
    </xf>
    <xf numFmtId="49" fontId="31" fillId="8" borderId="27" xfId="0" applyNumberFormat="1" applyFont="1" applyFill="1" applyBorder="1" applyAlignment="1">
      <alignment vertical="center"/>
    </xf>
    <xf numFmtId="0" fontId="33" fillId="12" borderId="42" xfId="0" applyFont="1" applyFill="1" applyBorder="1" applyAlignment="1">
      <alignment vertical="center"/>
    </xf>
    <xf numFmtId="0" fontId="27" fillId="12" borderId="60" xfId="0" applyFont="1" applyFill="1" applyBorder="1" applyAlignment="1">
      <alignment vertical="center"/>
    </xf>
    <xf numFmtId="0" fontId="33" fillId="3" borderId="42" xfId="0" applyFont="1" applyFill="1" applyBorder="1" applyAlignment="1">
      <alignment vertical="center"/>
    </xf>
    <xf numFmtId="0" fontId="27" fillId="3" borderId="60" xfId="0" applyFont="1" applyFill="1" applyBorder="1" applyAlignment="1">
      <alignment vertical="center"/>
    </xf>
    <xf numFmtId="0" fontId="5" fillId="7" borderId="60" xfId="0" applyFont="1" applyFill="1" applyBorder="1" applyAlignment="1">
      <alignment vertical="center"/>
    </xf>
    <xf numFmtId="0" fontId="9" fillId="7" borderId="27" xfId="0" applyFont="1" applyFill="1" applyBorder="1"/>
    <xf numFmtId="0" fontId="0" fillId="12" borderId="54" xfId="0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0" fillId="12" borderId="55" xfId="0" applyFill="1" applyBorder="1" applyAlignment="1">
      <alignment horizontal="center" vertical="center" wrapText="1"/>
    </xf>
    <xf numFmtId="0" fontId="0" fillId="12" borderId="56" xfId="0" applyFill="1" applyBorder="1" applyAlignment="1">
      <alignment horizontal="left" vertical="center"/>
    </xf>
    <xf numFmtId="0" fontId="0" fillId="12" borderId="57" xfId="0" applyFill="1" applyBorder="1" applyAlignment="1">
      <alignment horizontal="left" vertical="center"/>
    </xf>
    <xf numFmtId="171" fontId="0" fillId="12" borderId="42" xfId="0" applyNumberFormat="1" applyFill="1" applyBorder="1" applyAlignment="1">
      <alignment horizontal="center" vertical="center" wrapText="1"/>
    </xf>
    <xf numFmtId="171" fontId="5" fillId="7" borderId="0" xfId="0" applyNumberFormat="1" applyFont="1" applyFill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0" fontId="0" fillId="12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14" fontId="0" fillId="12" borderId="56" xfId="0" applyNumberFormat="1" applyFill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0" fontId="0" fillId="12" borderId="56" xfId="0" applyFill="1" applyBorder="1" applyAlignment="1">
      <alignment horizontal="left" vertical="center" wrapText="1"/>
    </xf>
    <xf numFmtId="0" fontId="0" fillId="12" borderId="56" xfId="0" applyFill="1" applyBorder="1" applyAlignment="1">
      <alignment horizontal="center" vertical="center"/>
    </xf>
    <xf numFmtId="165" fontId="0" fillId="12" borderId="56" xfId="0" applyNumberFormat="1" applyFill="1" applyBorder="1" applyAlignment="1">
      <alignment horizontal="left" vertical="center"/>
    </xf>
    <xf numFmtId="165" fontId="0" fillId="12" borderId="56" xfId="0" applyNumberFormat="1" applyFill="1" applyBorder="1" applyAlignment="1">
      <alignment horizontal="center" vertical="center"/>
    </xf>
    <xf numFmtId="0" fontId="6" fillId="12" borderId="62" xfId="1" applyFont="1" applyFill="1" applyBorder="1" applyAlignment="1">
      <alignment horizontal="left" vertical="center"/>
    </xf>
    <xf numFmtId="0" fontId="0" fillId="12" borderId="42" xfId="0" applyFill="1" applyBorder="1" applyAlignment="1">
      <alignment horizontal="left" vertical="center"/>
    </xf>
    <xf numFmtId="0" fontId="6" fillId="12" borderId="60" xfId="1" applyFont="1" applyFill="1" applyBorder="1" applyAlignment="1">
      <alignment horizontal="left" vertical="center"/>
    </xf>
    <xf numFmtId="0" fontId="3" fillId="0" borderId="0" xfId="1" applyFill="1" applyBorder="1" applyAlignment="1">
      <alignment horizontal="left" vertical="center"/>
    </xf>
    <xf numFmtId="0" fontId="6" fillId="0" borderId="27" xfId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12" borderId="0" xfId="1" applyFont="1" applyFill="1" applyBorder="1" applyAlignment="1">
      <alignment horizontal="left" vertical="center"/>
    </xf>
    <xf numFmtId="0" fontId="5" fillId="12" borderId="42" xfId="0" applyFont="1" applyFill="1" applyBorder="1" applyAlignment="1">
      <alignment horizontal="center" vertical="center"/>
    </xf>
    <xf numFmtId="16" fontId="0" fillId="12" borderId="42" xfId="0" applyNumberFormat="1" applyFill="1" applyBorder="1" applyAlignment="1">
      <alignment horizontal="center" vertical="center"/>
    </xf>
    <xf numFmtId="0" fontId="13" fillId="12" borderId="42" xfId="0" applyFont="1" applyFill="1" applyBorder="1" applyAlignment="1">
      <alignment horizontal="center" vertical="center"/>
    </xf>
    <xf numFmtId="49" fontId="13" fillId="12" borderId="60" xfId="0" applyNumberFormat="1" applyFont="1" applyFill="1" applyBorder="1" applyAlignment="1">
      <alignment horizontal="center" vertical="center"/>
    </xf>
    <xf numFmtId="168" fontId="0" fillId="13" borderId="42" xfId="0" applyNumberFormat="1" applyFill="1" applyBorder="1" applyAlignment="1">
      <alignment horizontal="center" vertical="center" wrapText="1"/>
    </xf>
    <xf numFmtId="168" fontId="0" fillId="13" borderId="0" xfId="0" applyNumberFormat="1" applyFill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0" fontId="0" fillId="12" borderId="42" xfId="0" applyFill="1" applyBorder="1" applyAlignment="1">
      <alignment horizontal="center" vertical="center" wrapText="1"/>
    </xf>
    <xf numFmtId="0" fontId="5" fillId="13" borderId="0" xfId="0" applyFont="1" applyFill="1" applyAlignment="1">
      <alignment vertical="center"/>
    </xf>
    <xf numFmtId="172" fontId="0" fillId="12" borderId="42" xfId="0" applyNumberFormat="1" applyFill="1" applyBorder="1" applyAlignment="1">
      <alignment horizontal="center" vertical="center" wrapText="1"/>
    </xf>
    <xf numFmtId="172" fontId="0" fillId="12" borderId="0" xfId="0" applyNumberForma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0" fillId="12" borderId="42" xfId="0" applyFont="1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/>
    </xf>
    <xf numFmtId="170" fontId="13" fillId="0" borderId="42" xfId="0" applyNumberFormat="1" applyFont="1" applyBorder="1" applyAlignment="1">
      <alignment horizontal="center" vertical="center"/>
    </xf>
    <xf numFmtId="168" fontId="13" fillId="17" borderId="27" xfId="0" applyNumberFormat="1" applyFont="1" applyFill="1" applyBorder="1"/>
    <xf numFmtId="49" fontId="0" fillId="17" borderId="27" xfId="0" applyNumberFormat="1" applyFill="1" applyBorder="1"/>
    <xf numFmtId="168" fontId="13" fillId="17" borderId="59" xfId="0" applyNumberFormat="1" applyFont="1" applyFill="1" applyBorder="1"/>
    <xf numFmtId="49" fontId="0" fillId="17" borderId="59" xfId="0" applyNumberFormat="1" applyFill="1" applyBorder="1"/>
    <xf numFmtId="167" fontId="0" fillId="17" borderId="27" xfId="0" applyNumberFormat="1" applyFill="1" applyBorder="1"/>
    <xf numFmtId="167" fontId="0" fillId="17" borderId="59" xfId="0" applyNumberFormat="1" applyFill="1" applyBorder="1"/>
    <xf numFmtId="0" fontId="5" fillId="10" borderId="0" xfId="0" applyFont="1" applyFill="1" applyAlignment="1">
      <alignment vertical="center"/>
    </xf>
    <xf numFmtId="0" fontId="35" fillId="0" borderId="0" xfId="0" applyFont="1" applyAlignment="1">
      <alignment horizontal="left" vertical="center" indent="4"/>
    </xf>
    <xf numFmtId="0" fontId="36" fillId="0" borderId="0" xfId="0" applyFont="1" applyAlignment="1">
      <alignment horizontal="left" vertical="center" indent="4"/>
    </xf>
    <xf numFmtId="0" fontId="3" fillId="10" borderId="0" xfId="1" applyFill="1"/>
    <xf numFmtId="16" fontId="5" fillId="0" borderId="27" xfId="0" applyNumberFormat="1" applyFont="1" applyBorder="1" applyAlignment="1">
      <alignment vertical="center"/>
    </xf>
    <xf numFmtId="0" fontId="0" fillId="0" borderId="0" xfId="0" applyAlignment="1">
      <alignment textRotation="90" shrinkToFit="1"/>
    </xf>
    <xf numFmtId="14" fontId="0" fillId="0" borderId="0" xfId="0" applyNumberFormat="1" applyAlignment="1">
      <alignment textRotation="90" shrinkToFit="1"/>
    </xf>
    <xf numFmtId="0" fontId="0" fillId="0" borderId="27" xfId="0" applyBorder="1" applyAlignment="1">
      <alignment textRotation="90" shrinkToFit="1"/>
    </xf>
    <xf numFmtId="14" fontId="0" fillId="0" borderId="27" xfId="0" applyNumberFormat="1" applyBorder="1" applyAlignment="1">
      <alignment textRotation="90" shrinkToFit="1"/>
    </xf>
    <xf numFmtId="0" fontId="0" fillId="0" borderId="51" xfId="0" applyBorder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0" fillId="20" borderId="0" xfId="0" applyFill="1"/>
    <xf numFmtId="14" fontId="0" fillId="10" borderId="27" xfId="0" applyNumberFormat="1" applyFill="1" applyBorder="1" applyAlignment="1">
      <alignment horizontal="center" vertical="center"/>
    </xf>
    <xf numFmtId="167" fontId="0" fillId="9" borderId="27" xfId="0" applyNumberFormat="1" applyFill="1" applyBorder="1"/>
    <xf numFmtId="0" fontId="0" fillId="9" borderId="0" xfId="0" applyFill="1" applyAlignment="1">
      <alignment horizontal="center"/>
    </xf>
    <xf numFmtId="0" fontId="0" fillId="16" borderId="27" xfId="0" applyFill="1" applyBorder="1"/>
    <xf numFmtId="0" fontId="5" fillId="16" borderId="27" xfId="0" applyFont="1" applyFill="1" applyBorder="1" applyAlignment="1">
      <alignment vertical="center"/>
    </xf>
    <xf numFmtId="0" fontId="5" fillId="16" borderId="27" xfId="0" applyFont="1" applyFill="1" applyBorder="1" applyAlignment="1">
      <alignment horizontal="left" vertical="center"/>
    </xf>
    <xf numFmtId="14" fontId="0" fillId="0" borderId="0" xfId="0" applyNumberFormat="1"/>
    <xf numFmtId="0" fontId="3" fillId="10" borderId="0" xfId="1" applyFill="1" applyBorder="1" applyAlignment="1">
      <alignment vertical="center"/>
    </xf>
    <xf numFmtId="0" fontId="35" fillId="0" borderId="27" xfId="0" applyFont="1" applyBorder="1" applyAlignment="1">
      <alignment horizontal="left" vertical="center" indent="4"/>
    </xf>
    <xf numFmtId="0" fontId="0" fillId="0" borderId="42" xfId="0" applyBorder="1"/>
    <xf numFmtId="14" fontId="0" fillId="0" borderId="42" xfId="0" applyNumberForma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170" fontId="0" fillId="0" borderId="42" xfId="0" applyNumberFormat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168" fontId="13" fillId="17" borderId="42" xfId="0" applyNumberFormat="1" applyFont="1" applyFill="1" applyBorder="1"/>
    <xf numFmtId="49" fontId="0" fillId="17" borderId="42" xfId="0" applyNumberFormat="1" applyFill="1" applyBorder="1"/>
    <xf numFmtId="167" fontId="0" fillId="17" borderId="42" xfId="0" applyNumberFormat="1" applyFill="1" applyBorder="1"/>
    <xf numFmtId="170" fontId="13" fillId="0" borderId="42" xfId="0" applyNumberFormat="1" applyFont="1" applyBorder="1"/>
    <xf numFmtId="0" fontId="0" fillId="21" borderId="27" xfId="0" applyFill="1" applyBorder="1" applyAlignment="1">
      <alignment horizontal="center"/>
    </xf>
    <xf numFmtId="0" fontId="0" fillId="9" borderId="0" xfId="0" applyFill="1"/>
    <xf numFmtId="0" fontId="5" fillId="9" borderId="27" xfId="0" applyFont="1" applyFill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6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0" fillId="17" borderId="27" xfId="0" applyFill="1" applyBorder="1" applyAlignment="1">
      <alignment horizontal="center" vertical="center"/>
    </xf>
    <xf numFmtId="0" fontId="5" fillId="17" borderId="27" xfId="0" applyFont="1" applyFill="1" applyBorder="1" applyAlignment="1">
      <alignment vertical="center"/>
    </xf>
    <xf numFmtId="0" fontId="0" fillId="17" borderId="27" xfId="0" applyFill="1" applyBorder="1" applyAlignment="1">
      <alignment horizontal="center"/>
    </xf>
    <xf numFmtId="14" fontId="5" fillId="17" borderId="27" xfId="0" applyNumberFormat="1" applyFont="1" applyFill="1" applyBorder="1" applyAlignment="1">
      <alignment horizontal="center" vertical="center"/>
    </xf>
    <xf numFmtId="166" fontId="5" fillId="17" borderId="27" xfId="0" applyNumberFormat="1" applyFont="1" applyFill="1" applyBorder="1" applyAlignment="1">
      <alignment horizontal="center" vertical="center"/>
    </xf>
    <xf numFmtId="0" fontId="5" fillId="17" borderId="27" xfId="0" applyFont="1" applyFill="1" applyBorder="1" applyAlignment="1">
      <alignment horizontal="center" vertical="center"/>
    </xf>
    <xf numFmtId="165" fontId="5" fillId="17" borderId="27" xfId="0" applyNumberFormat="1" applyFont="1" applyFill="1" applyBorder="1" applyAlignment="1">
      <alignment horizontal="center" vertical="center"/>
    </xf>
    <xf numFmtId="0" fontId="6" fillId="17" borderId="27" xfId="1" applyFont="1" applyFill="1" applyBorder="1" applyAlignment="1">
      <alignment vertical="center"/>
    </xf>
    <xf numFmtId="0" fontId="0" fillId="17" borderId="27" xfId="0" applyFill="1" applyBorder="1"/>
    <xf numFmtId="170" fontId="0" fillId="17" borderId="27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70" fontId="13" fillId="17" borderId="27" xfId="0" applyNumberFormat="1" applyFont="1" applyFill="1" applyBorder="1"/>
    <xf numFmtId="0" fontId="3" fillId="17" borderId="27" xfId="1" applyFill="1" applyBorder="1" applyAlignment="1">
      <alignment vertical="center"/>
    </xf>
    <xf numFmtId="0" fontId="5" fillId="10" borderId="42" xfId="0" applyFont="1" applyFill="1" applyBorder="1" applyAlignment="1">
      <alignment vertical="center"/>
    </xf>
    <xf numFmtId="0" fontId="5" fillId="10" borderId="42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left" vertical="center"/>
    </xf>
    <xf numFmtId="0" fontId="37" fillId="21" borderId="27" xfId="0" applyFont="1" applyFill="1" applyBorder="1"/>
    <xf numFmtId="0" fontId="0" fillId="10" borderId="42" xfId="0" applyFill="1" applyBorder="1" applyAlignment="1">
      <alignment horizontal="center"/>
    </xf>
    <xf numFmtId="14" fontId="37" fillId="21" borderId="27" xfId="0" applyNumberFormat="1" applyFont="1" applyFill="1" applyBorder="1" applyAlignment="1">
      <alignment horizontal="center"/>
    </xf>
    <xf numFmtId="14" fontId="5" fillId="10" borderId="0" xfId="0" applyNumberFormat="1" applyFont="1" applyFill="1" applyAlignment="1">
      <alignment horizontal="center" vertical="center"/>
    </xf>
    <xf numFmtId="14" fontId="5" fillId="10" borderId="42" xfId="0" applyNumberFormat="1" applyFont="1" applyFill="1" applyBorder="1" applyAlignment="1">
      <alignment horizontal="center" vertical="center"/>
    </xf>
    <xf numFmtId="165" fontId="5" fillId="10" borderId="42" xfId="0" applyNumberFormat="1" applyFont="1" applyFill="1" applyBorder="1" applyAlignment="1">
      <alignment horizontal="center" vertical="center"/>
    </xf>
    <xf numFmtId="0" fontId="36" fillId="0" borderId="42" xfId="0" applyFont="1" applyBorder="1" applyAlignment="1">
      <alignment horizontal="left" vertical="center" indent="4"/>
    </xf>
    <xf numFmtId="170" fontId="0" fillId="10" borderId="42" xfId="0" applyNumberFormat="1" applyFill="1" applyBorder="1" applyAlignment="1">
      <alignment horizontal="center"/>
    </xf>
    <xf numFmtId="14" fontId="0" fillId="10" borderId="42" xfId="0" applyNumberFormat="1" applyFill="1" applyBorder="1" applyAlignment="1">
      <alignment horizontal="center"/>
    </xf>
    <xf numFmtId="167" fontId="0" fillId="9" borderId="42" xfId="0" applyNumberFormat="1" applyFill="1" applyBorder="1"/>
    <xf numFmtId="170" fontId="13" fillId="10" borderId="42" xfId="0" applyNumberFormat="1" applyFont="1" applyFill="1" applyBorder="1"/>
    <xf numFmtId="168" fontId="13" fillId="0" borderId="0" xfId="0" applyNumberFormat="1" applyFont="1"/>
    <xf numFmtId="0" fontId="0" fillId="14" borderId="0" xfId="0" applyFill="1"/>
    <xf numFmtId="167" fontId="13" fillId="17" borderId="27" xfId="0" applyNumberFormat="1" applyFont="1" applyFill="1" applyBorder="1"/>
    <xf numFmtId="14" fontId="0" fillId="17" borderId="27" xfId="0" applyNumberFormat="1" applyFill="1" applyBorder="1" applyAlignment="1">
      <alignment horizontal="center" vertical="center"/>
    </xf>
    <xf numFmtId="0" fontId="9" fillId="17" borderId="27" xfId="0" applyFont="1" applyFill="1" applyBorder="1" applyAlignment="1">
      <alignment horizontal="center" vertical="center"/>
    </xf>
    <xf numFmtId="0" fontId="3" fillId="17" borderId="27" xfId="1" applyFill="1" applyBorder="1"/>
    <xf numFmtId="14" fontId="37" fillId="17" borderId="27" xfId="0" applyNumberFormat="1" applyFont="1" applyFill="1" applyBorder="1" applyAlignment="1">
      <alignment horizontal="center"/>
    </xf>
    <xf numFmtId="0" fontId="5" fillId="17" borderId="27" xfId="0" applyFont="1" applyFill="1" applyBorder="1" applyAlignment="1">
      <alignment horizontal="left" vertical="center"/>
    </xf>
    <xf numFmtId="0" fontId="0" fillId="17" borderId="59" xfId="0" applyFill="1" applyBorder="1" applyAlignment="1">
      <alignment horizontal="center" vertical="center"/>
    </xf>
    <xf numFmtId="0" fontId="0" fillId="17" borderId="59" xfId="0" applyFill="1" applyBorder="1"/>
    <xf numFmtId="14" fontId="0" fillId="17" borderId="59" xfId="0" applyNumberFormat="1" applyFill="1" applyBorder="1" applyAlignment="1">
      <alignment horizontal="center" vertical="center"/>
    </xf>
    <xf numFmtId="166" fontId="5" fillId="17" borderId="59" xfId="0" applyNumberFormat="1" applyFont="1" applyFill="1" applyBorder="1" applyAlignment="1">
      <alignment horizontal="center" vertical="center"/>
    </xf>
    <xf numFmtId="0" fontId="0" fillId="17" borderId="59" xfId="0" applyFill="1" applyBorder="1" applyAlignment="1">
      <alignment horizontal="center"/>
    </xf>
    <xf numFmtId="170" fontId="0" fillId="17" borderId="59" xfId="0" applyNumberFormat="1" applyFill="1" applyBorder="1" applyAlignment="1">
      <alignment horizontal="center"/>
    </xf>
    <xf numFmtId="14" fontId="0" fillId="17" borderId="59" xfId="0" applyNumberFormat="1" applyFill="1" applyBorder="1" applyAlignment="1">
      <alignment horizontal="center"/>
    </xf>
    <xf numFmtId="0" fontId="0" fillId="17" borderId="0" xfId="0" applyFill="1"/>
    <xf numFmtId="170" fontId="13" fillId="17" borderId="59" xfId="0" applyNumberFormat="1" applyFont="1" applyFill="1" applyBorder="1"/>
    <xf numFmtId="170" fontId="13" fillId="17" borderId="60" xfId="0" applyNumberFormat="1" applyFont="1" applyFill="1" applyBorder="1"/>
    <xf numFmtId="0" fontId="13" fillId="17" borderId="0" xfId="0" applyFont="1" applyFill="1"/>
    <xf numFmtId="0" fontId="0" fillId="23" borderId="27" xfId="0" applyFill="1" applyBorder="1" applyAlignment="1">
      <alignment horizontal="center" vertical="center"/>
    </xf>
    <xf numFmtId="0" fontId="5" fillId="23" borderId="27" xfId="0" applyFont="1" applyFill="1" applyBorder="1" applyAlignment="1">
      <alignment vertical="center"/>
    </xf>
    <xf numFmtId="0" fontId="0" fillId="23" borderId="27" xfId="0" applyFill="1" applyBorder="1" applyAlignment="1">
      <alignment horizontal="center"/>
    </xf>
    <xf numFmtId="14" fontId="5" fillId="23" borderId="27" xfId="0" applyNumberFormat="1" applyFont="1" applyFill="1" applyBorder="1" applyAlignment="1">
      <alignment horizontal="center" vertical="center"/>
    </xf>
    <xf numFmtId="166" fontId="5" fillId="23" borderId="27" xfId="0" applyNumberFormat="1" applyFont="1" applyFill="1" applyBorder="1" applyAlignment="1">
      <alignment horizontal="center" vertical="center"/>
    </xf>
    <xf numFmtId="0" fontId="5" fillId="23" borderId="27" xfId="0" applyFont="1" applyFill="1" applyBorder="1" applyAlignment="1">
      <alignment horizontal="center" vertical="center"/>
    </xf>
    <xf numFmtId="165" fontId="5" fillId="23" borderId="27" xfId="0" applyNumberFormat="1" applyFont="1" applyFill="1" applyBorder="1" applyAlignment="1">
      <alignment horizontal="center" vertical="center"/>
    </xf>
    <xf numFmtId="0" fontId="6" fillId="23" borderId="27" xfId="1" applyFont="1" applyFill="1" applyBorder="1" applyAlignment="1">
      <alignment vertical="center"/>
    </xf>
    <xf numFmtId="0" fontId="0" fillId="23" borderId="27" xfId="0" applyFill="1" applyBorder="1"/>
    <xf numFmtId="170" fontId="0" fillId="23" borderId="27" xfId="0" applyNumberFormat="1" applyFill="1" applyBorder="1" applyAlignment="1">
      <alignment horizontal="center"/>
    </xf>
    <xf numFmtId="14" fontId="0" fillId="23" borderId="27" xfId="0" applyNumberFormat="1" applyFill="1" applyBorder="1" applyAlignment="1">
      <alignment horizontal="center"/>
    </xf>
    <xf numFmtId="168" fontId="13" fillId="23" borderId="27" xfId="0" applyNumberFormat="1" applyFont="1" applyFill="1" applyBorder="1"/>
    <xf numFmtId="49" fontId="0" fillId="23" borderId="27" xfId="0" applyNumberFormat="1" applyFill="1" applyBorder="1"/>
    <xf numFmtId="167" fontId="0" fillId="23" borderId="27" xfId="0" applyNumberFormat="1" applyFill="1" applyBorder="1"/>
    <xf numFmtId="170" fontId="13" fillId="23" borderId="27" xfId="0" applyNumberFormat="1" applyFont="1" applyFill="1" applyBorder="1"/>
    <xf numFmtId="0" fontId="3" fillId="23" borderId="27" xfId="1" applyFill="1" applyBorder="1" applyAlignment="1">
      <alignment vertical="center"/>
    </xf>
    <xf numFmtId="0" fontId="5" fillId="23" borderId="42" xfId="0" applyFont="1" applyFill="1" applyBorder="1" applyAlignment="1">
      <alignment vertical="center"/>
    </xf>
    <xf numFmtId="0" fontId="0" fillId="23" borderId="42" xfId="0" applyFill="1" applyBorder="1" applyAlignment="1">
      <alignment horizontal="center"/>
    </xf>
    <xf numFmtId="14" fontId="5" fillId="23" borderId="42" xfId="0" applyNumberFormat="1" applyFont="1" applyFill="1" applyBorder="1" applyAlignment="1">
      <alignment horizontal="center" vertical="center"/>
    </xf>
    <xf numFmtId="0" fontId="5" fillId="23" borderId="42" xfId="0" applyFont="1" applyFill="1" applyBorder="1" applyAlignment="1">
      <alignment horizontal="center" vertical="center"/>
    </xf>
    <xf numFmtId="165" fontId="5" fillId="23" borderId="42" xfId="0" applyNumberFormat="1" applyFont="1" applyFill="1" applyBorder="1" applyAlignment="1">
      <alignment horizontal="center" vertical="center"/>
    </xf>
    <xf numFmtId="0" fontId="6" fillId="23" borderId="42" xfId="1" applyFont="1" applyFill="1" applyBorder="1" applyAlignment="1">
      <alignment vertical="center"/>
    </xf>
    <xf numFmtId="0" fontId="0" fillId="23" borderId="42" xfId="0" applyFill="1" applyBorder="1"/>
    <xf numFmtId="170" fontId="0" fillId="23" borderId="42" xfId="0" applyNumberFormat="1" applyFill="1" applyBorder="1" applyAlignment="1">
      <alignment horizontal="center"/>
    </xf>
    <xf numFmtId="14" fontId="0" fillId="23" borderId="42" xfId="0" applyNumberFormat="1" applyFill="1" applyBorder="1" applyAlignment="1">
      <alignment horizontal="center"/>
    </xf>
    <xf numFmtId="168" fontId="13" fillId="23" borderId="42" xfId="0" applyNumberFormat="1" applyFont="1" applyFill="1" applyBorder="1"/>
    <xf numFmtId="49" fontId="0" fillId="23" borderId="42" xfId="0" applyNumberFormat="1" applyFill="1" applyBorder="1"/>
    <xf numFmtId="167" fontId="0" fillId="23" borderId="42" xfId="0" applyNumberFormat="1" applyFill="1" applyBorder="1"/>
    <xf numFmtId="170" fontId="13" fillId="23" borderId="42" xfId="0" applyNumberFormat="1" applyFont="1" applyFill="1" applyBorder="1"/>
    <xf numFmtId="0" fontId="13" fillId="17" borderId="27" xfId="0" applyFont="1" applyFill="1" applyBorder="1"/>
    <xf numFmtId="170" fontId="0" fillId="17" borderId="0" xfId="0" applyNumberFormat="1" applyFill="1"/>
    <xf numFmtId="168" fontId="0" fillId="17" borderId="0" xfId="0" applyNumberFormat="1" applyFill="1"/>
    <xf numFmtId="167" fontId="0" fillId="17" borderId="0" xfId="0" applyNumberFormat="1" applyFill="1"/>
    <xf numFmtId="0" fontId="0" fillId="17" borderId="0" xfId="0" applyFill="1" applyAlignment="1">
      <alignment horizontal="left" vertical="center"/>
    </xf>
    <xf numFmtId="0" fontId="0" fillId="0" borderId="27" xfId="0" applyBorder="1" applyAlignment="1">
      <alignment horizontal="left"/>
    </xf>
    <xf numFmtId="0" fontId="0" fillId="17" borderId="27" xfId="0" applyFill="1" applyBorder="1" applyAlignment="1">
      <alignment horizontal="left"/>
    </xf>
    <xf numFmtId="0" fontId="5" fillId="23" borderId="27" xfId="0" applyFont="1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0" fontId="5" fillId="23" borderId="0" xfId="0" applyFont="1" applyFill="1" applyAlignment="1">
      <alignment horizontal="left" vertical="center"/>
    </xf>
    <xf numFmtId="0" fontId="37" fillId="17" borderId="27" xfId="0" applyFont="1" applyFill="1" applyBorder="1" applyAlignment="1">
      <alignment horizontal="left"/>
    </xf>
    <xf numFmtId="0" fontId="0" fillId="17" borderId="59" xfId="0" applyFill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3" borderId="42" xfId="0" applyFont="1" applyFill="1" applyBorder="1" applyAlignment="1">
      <alignment horizontal="left" vertical="center"/>
    </xf>
    <xf numFmtId="0" fontId="0" fillId="17" borderId="0" xfId="0" applyFill="1" applyAlignment="1">
      <alignment horizontal="center" wrapText="1"/>
    </xf>
    <xf numFmtId="0" fontId="0" fillId="2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3" borderId="0" xfId="0" applyFill="1"/>
    <xf numFmtId="0" fontId="3" fillId="17" borderId="27" xfId="1" applyFill="1" applyBorder="1" applyAlignment="1">
      <alignment horizontal="left" vertical="center"/>
    </xf>
    <xf numFmtId="0" fontId="35" fillId="17" borderId="27" xfId="0" applyFont="1" applyFill="1" applyBorder="1" applyAlignment="1">
      <alignment horizontal="left" vertical="center" indent="4"/>
    </xf>
    <xf numFmtId="0" fontId="0" fillId="17" borderId="42" xfId="0" applyFill="1" applyBorder="1"/>
    <xf numFmtId="0" fontId="0" fillId="17" borderId="42" xfId="0" applyFill="1" applyBorder="1" applyAlignment="1">
      <alignment horizontal="center" vertical="center"/>
    </xf>
    <xf numFmtId="0" fontId="5" fillId="17" borderId="42" xfId="0" applyFont="1" applyFill="1" applyBorder="1" applyAlignment="1">
      <alignment horizontal="left" vertical="center"/>
    </xf>
    <xf numFmtId="0" fontId="0" fillId="17" borderId="42" xfId="0" applyFill="1" applyBorder="1" applyAlignment="1">
      <alignment horizontal="center"/>
    </xf>
    <xf numFmtId="14" fontId="5" fillId="17" borderId="42" xfId="0" applyNumberFormat="1" applyFont="1" applyFill="1" applyBorder="1" applyAlignment="1">
      <alignment horizontal="center" vertical="center"/>
    </xf>
    <xf numFmtId="166" fontId="5" fillId="17" borderId="42" xfId="0" applyNumberFormat="1" applyFont="1" applyFill="1" applyBorder="1" applyAlignment="1">
      <alignment horizontal="center" vertical="center"/>
    </xf>
    <xf numFmtId="0" fontId="5" fillId="17" borderId="42" xfId="0" applyFont="1" applyFill="1" applyBorder="1" applyAlignment="1">
      <alignment vertical="center"/>
    </xf>
    <xf numFmtId="0" fontId="5" fillId="17" borderId="42" xfId="0" applyFont="1" applyFill="1" applyBorder="1" applyAlignment="1">
      <alignment horizontal="center" vertical="center"/>
    </xf>
    <xf numFmtId="165" fontId="5" fillId="17" borderId="42" xfId="0" applyNumberFormat="1" applyFont="1" applyFill="1" applyBorder="1" applyAlignment="1">
      <alignment horizontal="center" vertical="center"/>
    </xf>
    <xf numFmtId="0" fontId="36" fillId="17" borderId="42" xfId="0" applyFont="1" applyFill="1" applyBorder="1" applyAlignment="1">
      <alignment horizontal="left" vertical="center" indent="4"/>
    </xf>
    <xf numFmtId="170" fontId="0" fillId="17" borderId="42" xfId="0" applyNumberForma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170" fontId="13" fillId="17" borderId="42" xfId="0" applyNumberFormat="1" applyFont="1" applyFill="1" applyBorder="1"/>
    <xf numFmtId="0" fontId="0" fillId="17" borderId="27" xfId="0" applyFill="1" applyBorder="1" applyAlignment="1">
      <alignment vertical="center"/>
    </xf>
    <xf numFmtId="166" fontId="0" fillId="17" borderId="27" xfId="0" applyNumberFormat="1" applyFill="1" applyBorder="1" applyAlignment="1">
      <alignment horizontal="center" vertical="center"/>
    </xf>
    <xf numFmtId="165" fontId="0" fillId="17" borderId="27" xfId="0" applyNumberFormat="1" applyFill="1" applyBorder="1" applyAlignment="1">
      <alignment horizontal="center" vertical="center"/>
    </xf>
    <xf numFmtId="0" fontId="38" fillId="17" borderId="27" xfId="1" applyFont="1" applyFill="1" applyBorder="1" applyAlignment="1">
      <alignment vertical="center"/>
    </xf>
    <xf numFmtId="0" fontId="40" fillId="0" borderId="0" xfId="0" applyFont="1" applyAlignment="1">
      <alignment horizontal="left"/>
    </xf>
    <xf numFmtId="0" fontId="41" fillId="24" borderId="67" xfId="0" applyFont="1" applyFill="1" applyBorder="1" applyAlignment="1">
      <alignment vertical="center"/>
    </xf>
    <xf numFmtId="0" fontId="40" fillId="23" borderId="68" xfId="0" applyFont="1" applyFill="1" applyBorder="1" applyAlignment="1">
      <alignment horizontal="left"/>
    </xf>
    <xf numFmtId="14" fontId="44" fillId="25" borderId="70" xfId="6" applyNumberFormat="1" applyAlignment="1">
      <alignment horizontal="center" vertical="center"/>
    </xf>
    <xf numFmtId="0" fontId="44" fillId="25" borderId="70" xfId="6" applyAlignment="1">
      <alignment horizontal="center" vertical="center" wrapText="1"/>
    </xf>
    <xf numFmtId="0" fontId="44" fillId="25" borderId="70" xfId="6" applyAlignment="1">
      <alignment horizontal="center" vertical="center"/>
    </xf>
    <xf numFmtId="0" fontId="44" fillId="25" borderId="70" xfId="6">
      <alignment horizontal="center"/>
    </xf>
    <xf numFmtId="14" fontId="40" fillId="0" borderId="50" xfId="0" applyNumberFormat="1" applyFont="1" applyBorder="1" applyAlignment="1">
      <alignment vertical="center"/>
    </xf>
    <xf numFmtId="14" fontId="40" fillId="0" borderId="51" xfId="0" applyNumberFormat="1" applyFont="1" applyBorder="1" applyAlignment="1">
      <alignment vertical="center"/>
    </xf>
    <xf numFmtId="0" fontId="40" fillId="0" borderId="51" xfId="0" applyFont="1" applyBorder="1" applyAlignment="1">
      <alignment horizontal="left" vertical="center" wrapText="1"/>
    </xf>
    <xf numFmtId="2" fontId="40" fillId="0" borderId="51" xfId="0" applyNumberFormat="1" applyFont="1" applyBorder="1" applyAlignment="1">
      <alignment horizontal="right" vertical="center"/>
    </xf>
    <xf numFmtId="0" fontId="40" fillId="0" borderId="51" xfId="0" applyFont="1" applyBorder="1"/>
    <xf numFmtId="14" fontId="41" fillId="24" borderId="50" xfId="0" applyNumberFormat="1" applyFont="1" applyFill="1" applyBorder="1" applyAlignment="1">
      <alignment vertical="center"/>
    </xf>
    <xf numFmtId="14" fontId="41" fillId="24" borderId="51" xfId="0" applyNumberFormat="1" applyFont="1" applyFill="1" applyBorder="1" applyAlignment="1">
      <alignment vertical="center"/>
    </xf>
    <xf numFmtId="0" fontId="41" fillId="24" borderId="51" xfId="0" applyFont="1" applyFill="1" applyBorder="1" applyAlignment="1">
      <alignment horizontal="left" vertical="center" wrapText="1"/>
    </xf>
    <xf numFmtId="2" fontId="41" fillId="24" borderId="51" xfId="0" applyNumberFormat="1" applyFont="1" applyFill="1" applyBorder="1" applyAlignment="1">
      <alignment horizontal="right" vertical="center"/>
    </xf>
    <xf numFmtId="0" fontId="41" fillId="24" borderId="51" xfId="0" applyFont="1" applyFill="1" applyBorder="1"/>
    <xf numFmtId="14" fontId="40" fillId="0" borderId="66" xfId="0" applyNumberFormat="1" applyFont="1" applyBorder="1" applyAlignment="1">
      <alignment vertical="center"/>
    </xf>
    <xf numFmtId="14" fontId="40" fillId="0" borderId="60" xfId="0" applyNumberFormat="1" applyFont="1" applyBorder="1" applyAlignment="1">
      <alignment vertical="center"/>
    </xf>
    <xf numFmtId="0" fontId="40" fillId="0" borderId="60" xfId="0" applyFont="1" applyBorder="1" applyAlignment="1">
      <alignment horizontal="left" vertical="center" wrapText="1"/>
    </xf>
    <xf numFmtId="2" fontId="40" fillId="0" borderId="60" xfId="0" applyNumberFormat="1" applyFont="1" applyBorder="1" applyAlignment="1">
      <alignment horizontal="right" vertical="center"/>
    </xf>
    <xf numFmtId="0" fontId="40" fillId="0" borderId="60" xfId="0" applyFont="1" applyBorder="1"/>
    <xf numFmtId="14" fontId="41" fillId="0" borderId="0" xfId="0" applyNumberFormat="1" applyFont="1"/>
    <xf numFmtId="0" fontId="41" fillId="0" borderId="0" xfId="0" applyFont="1" applyAlignment="1">
      <alignment wrapText="1"/>
    </xf>
    <xf numFmtId="0" fontId="41" fillId="0" borderId="0" xfId="0" applyFont="1"/>
    <xf numFmtId="2" fontId="0" fillId="0" borderId="0" xfId="0" applyNumberFormat="1"/>
    <xf numFmtId="14" fontId="40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/>
    <xf numFmtId="2" fontId="40" fillId="0" borderId="60" xfId="0" quotePrefix="1" applyNumberFormat="1" applyFont="1" applyBorder="1" applyAlignment="1">
      <alignment horizontal="right" vertical="center"/>
    </xf>
    <xf numFmtId="2" fontId="40" fillId="0" borderId="0" xfId="0" quotePrefix="1" applyNumberFormat="1" applyFont="1" applyAlignment="1">
      <alignment horizontal="right" vertical="center"/>
    </xf>
    <xf numFmtId="0" fontId="40" fillId="17" borderId="51" xfId="0" applyFont="1" applyFill="1" applyBorder="1" applyAlignment="1">
      <alignment horizontal="left" vertical="center" wrapText="1"/>
    </xf>
    <xf numFmtId="2" fontId="40" fillId="23" borderId="68" xfId="0" applyNumberFormat="1" applyFont="1" applyFill="1" applyBorder="1" applyAlignment="1">
      <alignment horizontal="left"/>
    </xf>
    <xf numFmtId="0" fontId="0" fillId="0" borderId="0" xfId="0" pivotButton="1"/>
    <xf numFmtId="164" fontId="0" fillId="0" borderId="0" xfId="2" applyFont="1"/>
    <xf numFmtId="0" fontId="13" fillId="0" borderId="0" xfId="0" applyFont="1" applyAlignment="1">
      <alignment horizontal="center"/>
    </xf>
    <xf numFmtId="0" fontId="45" fillId="26" borderId="0" xfId="0" applyFont="1" applyFill="1" applyAlignment="1">
      <alignment horizontal="center" vertical="center"/>
    </xf>
    <xf numFmtId="0" fontId="46" fillId="26" borderId="0" xfId="0" applyFont="1" applyFill="1" applyAlignment="1">
      <alignment horizontal="center" vertical="center"/>
    </xf>
    <xf numFmtId="0" fontId="13" fillId="27" borderId="0" xfId="0" applyFont="1" applyFill="1" applyAlignment="1">
      <alignment horizontal="center"/>
    </xf>
    <xf numFmtId="14" fontId="0" fillId="27" borderId="0" xfId="0" applyNumberFormat="1" applyFill="1" applyAlignment="1">
      <alignment horizontal="center"/>
    </xf>
    <xf numFmtId="0" fontId="0" fillId="27" borderId="0" xfId="0" applyFill="1" applyAlignment="1">
      <alignment horizontal="center"/>
    </xf>
    <xf numFmtId="0" fontId="13" fillId="27" borderId="0" xfId="0" applyFont="1" applyFill="1"/>
    <xf numFmtId="0" fontId="13" fillId="7" borderId="0" xfId="0" applyFont="1" applyFill="1" applyAlignment="1">
      <alignment horizontal="center"/>
    </xf>
    <xf numFmtId="14" fontId="0" fillId="7" borderId="0" xfId="0" applyNumberFormat="1" applyFill="1" applyAlignment="1">
      <alignment horizontal="center"/>
    </xf>
    <xf numFmtId="0" fontId="13" fillId="7" borderId="0" xfId="0" applyFont="1" applyFill="1"/>
    <xf numFmtId="0" fontId="13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3" fillId="3" borderId="0" xfId="0" applyFont="1" applyFill="1"/>
    <xf numFmtId="0" fontId="13" fillId="9" borderId="0" xfId="0" applyFont="1" applyFill="1"/>
    <xf numFmtId="0" fontId="13" fillId="9" borderId="0" xfId="0" applyFont="1" applyFill="1" applyAlignment="1">
      <alignment horizontal="center"/>
    </xf>
    <xf numFmtId="164" fontId="0" fillId="0" borderId="0" xfId="0" applyNumberFormat="1"/>
    <xf numFmtId="164" fontId="13" fillId="9" borderId="0" xfId="2" applyFont="1" applyFill="1"/>
    <xf numFmtId="0" fontId="49" fillId="30" borderId="27" xfId="0" applyFont="1" applyFill="1" applyBorder="1"/>
    <xf numFmtId="0" fontId="49" fillId="30" borderId="27" xfId="0" applyFont="1" applyFill="1" applyBorder="1" applyAlignment="1">
      <alignment horizontal="center"/>
    </xf>
    <xf numFmtId="0" fontId="0" fillId="32" borderId="27" xfId="0" applyFill="1" applyBorder="1" applyAlignment="1">
      <alignment horizontal="right"/>
    </xf>
    <xf numFmtId="0" fontId="0" fillId="32" borderId="27" xfId="0" applyFill="1" applyBorder="1"/>
    <xf numFmtId="4" fontId="0" fillId="32" borderId="27" xfId="0" applyNumberFormat="1" applyFill="1" applyBorder="1"/>
    <xf numFmtId="4" fontId="0" fillId="0" borderId="27" xfId="0" applyNumberFormat="1" applyBorder="1" applyAlignment="1">
      <alignment vertical="center"/>
    </xf>
    <xf numFmtId="4" fontId="0" fillId="0" borderId="0" xfId="0" applyNumberFormat="1"/>
    <xf numFmtId="0" fontId="11" fillId="32" borderId="27" xfId="0" applyFont="1" applyFill="1" applyBorder="1"/>
    <xf numFmtId="0" fontId="11" fillId="32" borderId="27" xfId="0" applyFont="1" applyFill="1" applyBorder="1" applyAlignment="1">
      <alignment horizontal="right"/>
    </xf>
    <xf numFmtId="4" fontId="2" fillId="32" borderId="27" xfId="0" applyNumberFormat="1" applyFont="1" applyFill="1" applyBorder="1"/>
    <xf numFmtId="0" fontId="11" fillId="0" borderId="0" xfId="0" applyFont="1"/>
    <xf numFmtId="0" fontId="0" fillId="0" borderId="27" xfId="0" applyBorder="1"/>
    <xf numFmtId="0" fontId="47" fillId="28" borderId="27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8" fillId="29" borderId="27" xfId="0" applyFont="1" applyFill="1" applyBorder="1" applyAlignment="1">
      <alignment horizontal="center"/>
    </xf>
    <xf numFmtId="0" fontId="13" fillId="31" borderId="27" xfId="0" applyFont="1" applyFill="1" applyBorder="1"/>
    <xf numFmtId="0" fontId="49" fillId="30" borderId="27" xfId="0" applyFont="1" applyFill="1" applyBorder="1" applyAlignment="1">
      <alignment horizontal="center"/>
    </xf>
    <xf numFmtId="0" fontId="11" fillId="32" borderId="27" xfId="0" applyFont="1" applyFill="1" applyBorder="1"/>
    <xf numFmtId="0" fontId="0" fillId="32" borderId="27" xfId="0" applyFill="1" applyBorder="1"/>
    <xf numFmtId="14" fontId="2" fillId="0" borderId="7" xfId="0" applyNumberFormat="1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16" borderId="43" xfId="0" applyFont="1" applyFill="1" applyBorder="1" applyAlignment="1">
      <alignment horizontal="center" vertical="center" wrapText="1"/>
    </xf>
    <xf numFmtId="0" fontId="34" fillId="16" borderId="64" xfId="0" applyFont="1" applyFill="1" applyBorder="1" applyAlignment="1">
      <alignment horizontal="center" vertical="center" wrapText="1"/>
    </xf>
    <xf numFmtId="0" fontId="34" fillId="16" borderId="65" xfId="0" applyFont="1" applyFill="1" applyBorder="1" applyAlignment="1">
      <alignment horizontal="center" vertical="center" wrapText="1"/>
    </xf>
    <xf numFmtId="0" fontId="34" fillId="16" borderId="66" xfId="0" applyFont="1" applyFill="1" applyBorder="1" applyAlignment="1">
      <alignment horizontal="center" vertical="center" wrapText="1"/>
    </xf>
    <xf numFmtId="0" fontId="43" fillId="0" borderId="69" xfId="5" applyBorder="1" applyAlignment="1">
      <alignment horizontal="right" vertical="center"/>
    </xf>
    <xf numFmtId="0" fontId="39" fillId="0" borderId="0" xfId="4" applyAlignment="1">
      <alignment vertical="center"/>
    </xf>
    <xf numFmtId="0" fontId="41" fillId="0" borderId="0" xfId="0" applyFont="1" applyAlignment="1">
      <alignment vertical="center"/>
    </xf>
    <xf numFmtId="0" fontId="41" fillId="24" borderId="67" xfId="0" applyFont="1" applyFill="1" applyBorder="1" applyAlignment="1">
      <alignment vertical="center"/>
    </xf>
    <xf numFmtId="0" fontId="42" fillId="24" borderId="67" xfId="0" applyFont="1" applyFill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19" borderId="36" xfId="0" applyFill="1" applyBorder="1" applyAlignment="1">
      <alignment horizontal="center"/>
    </xf>
    <xf numFmtId="0" fontId="0" fillId="12" borderId="36" xfId="0" applyFill="1" applyBorder="1" applyAlignment="1">
      <alignment horizontal="center"/>
    </xf>
    <xf numFmtId="0" fontId="0" fillId="15" borderId="36" xfId="0" applyFill="1" applyBorder="1" applyAlignment="1">
      <alignment horizontal="center"/>
    </xf>
    <xf numFmtId="0" fontId="0" fillId="15" borderId="15" xfId="0" applyFill="1" applyBorder="1" applyAlignment="1">
      <alignment horizontal="center"/>
    </xf>
    <xf numFmtId="0" fontId="0" fillId="18" borderId="14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18" borderId="15" xfId="0" applyFill="1" applyBorder="1" applyAlignment="1">
      <alignment horizontal="center"/>
    </xf>
    <xf numFmtId="0" fontId="0" fillId="19" borderId="14" xfId="0" applyFill="1" applyBorder="1" applyAlignment="1">
      <alignment horizontal="center"/>
    </xf>
    <xf numFmtId="0" fontId="0" fillId="0" borderId="0" xfId="0" applyAlignment="1"/>
    <xf numFmtId="4" fontId="0" fillId="0" borderId="0" xfId="0" applyNumberFormat="1" applyAlignment="1">
      <alignment vertical="center"/>
    </xf>
    <xf numFmtId="14" fontId="0" fillId="11" borderId="27" xfId="0" applyNumberFormat="1" applyFill="1" applyBorder="1" applyAlignment="1">
      <alignment horizontal="center" vertical="center"/>
    </xf>
    <xf numFmtId="0" fontId="0" fillId="11" borderId="27" xfId="0" applyFill="1" applyBorder="1" applyAlignment="1">
      <alignment horizontal="center" vertical="center"/>
    </xf>
    <xf numFmtId="4" fontId="0" fillId="11" borderId="27" xfId="0" applyNumberFormat="1" applyFill="1" applyBorder="1" applyAlignment="1">
      <alignment vertical="center"/>
    </xf>
    <xf numFmtId="0" fontId="0" fillId="11" borderId="27" xfId="0" applyFill="1" applyBorder="1" applyAlignment="1">
      <alignment vertical="center"/>
    </xf>
    <xf numFmtId="4" fontId="0" fillId="11" borderId="0" xfId="0" applyNumberFormat="1" applyFill="1" applyAlignment="1">
      <alignment vertical="center"/>
    </xf>
    <xf numFmtId="0" fontId="0" fillId="11" borderId="0" xfId="0" applyFill="1" applyAlignment="1">
      <alignment vertical="center"/>
    </xf>
    <xf numFmtId="0" fontId="0" fillId="0" borderId="0" xfId="0" applyAlignment="1">
      <alignment horizontal="right"/>
    </xf>
    <xf numFmtId="0" fontId="0" fillId="0" borderId="0" xfId="0" applyNumberFormat="1"/>
    <xf numFmtId="4" fontId="0" fillId="17" borderId="27" xfId="0" applyNumberFormat="1" applyFill="1" applyBorder="1" applyAlignment="1">
      <alignment vertical="center"/>
    </xf>
    <xf numFmtId="14" fontId="0" fillId="33" borderId="27" xfId="0" applyNumberFormat="1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4" fontId="0" fillId="33" borderId="27" xfId="0" applyNumberFormat="1" applyFill="1" applyBorder="1" applyAlignment="1">
      <alignment vertical="center"/>
    </xf>
    <xf numFmtId="0" fontId="0" fillId="33" borderId="27" xfId="0" applyFill="1" applyBorder="1" applyAlignment="1">
      <alignment vertical="center"/>
    </xf>
    <xf numFmtId="4" fontId="0" fillId="33" borderId="0" xfId="0" applyNumberFormat="1" applyFill="1"/>
    <xf numFmtId="4" fontId="0" fillId="33" borderId="0" xfId="0" applyNumberFormat="1" applyFill="1" applyAlignment="1">
      <alignment vertical="center"/>
    </xf>
    <xf numFmtId="0" fontId="0" fillId="33" borderId="0" xfId="0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9" fontId="0" fillId="0" borderId="0" xfId="3" applyFont="1"/>
    <xf numFmtId="0" fontId="11" fillId="32" borderId="27" xfId="0" applyFont="1" applyFill="1" applyBorder="1" applyAlignment="1"/>
    <xf numFmtId="0" fontId="0" fillId="32" borderId="27" xfId="0" applyFill="1" applyBorder="1" applyAlignment="1"/>
    <xf numFmtId="0" fontId="44" fillId="25" borderId="70" xfId="6" applyAlignment="1">
      <alignment wrapText="1"/>
    </xf>
    <xf numFmtId="0" fontId="40" fillId="11" borderId="51" xfId="0" applyFont="1" applyFill="1" applyBorder="1" applyAlignment="1">
      <alignment vertical="center" wrapText="1"/>
    </xf>
    <xf numFmtId="0" fontId="40" fillId="11" borderId="60" xfId="0" applyFont="1" applyFill="1" applyBorder="1" applyAlignment="1">
      <alignment vertical="center" wrapText="1"/>
    </xf>
    <xf numFmtId="0" fontId="40" fillId="0" borderId="51" xfId="0" applyFont="1" applyBorder="1" applyAlignment="1">
      <alignment vertical="center" wrapText="1"/>
    </xf>
    <xf numFmtId="4" fontId="13" fillId="9" borderId="0" xfId="0" applyNumberFormat="1" applyFont="1" applyFill="1" applyAlignment="1">
      <alignment vertical="center"/>
    </xf>
    <xf numFmtId="0" fontId="40" fillId="0" borderId="60" xfId="0" applyFont="1" applyBorder="1" applyAlignment="1">
      <alignment vertical="center" wrapText="1"/>
    </xf>
    <xf numFmtId="4" fontId="0" fillId="17" borderId="0" xfId="0" applyNumberFormat="1" applyFill="1" applyAlignment="1">
      <alignment vertical="center"/>
    </xf>
    <xf numFmtId="0" fontId="41" fillId="33" borderId="51" xfId="0" applyFont="1" applyFill="1" applyBorder="1" applyAlignment="1">
      <alignment vertical="center" wrapText="1"/>
    </xf>
    <xf numFmtId="0" fontId="41" fillId="24" borderId="51" xfId="0" applyFont="1" applyFill="1" applyBorder="1" applyAlignment="1">
      <alignment vertical="center" wrapText="1"/>
    </xf>
    <xf numFmtId="0" fontId="40" fillId="17" borderId="51" xfId="0" applyFont="1" applyFill="1" applyBorder="1" applyAlignment="1">
      <alignment vertical="center" wrapText="1"/>
    </xf>
    <xf numFmtId="0" fontId="40" fillId="11" borderId="27" xfId="0" applyFont="1" applyFill="1" applyBorder="1" applyAlignment="1">
      <alignment vertical="center" wrapText="1"/>
    </xf>
    <xf numFmtId="0" fontId="40" fillId="0" borderId="27" xfId="0" applyFont="1" applyBorder="1" applyAlignment="1">
      <alignment vertical="center" wrapText="1"/>
    </xf>
    <xf numFmtId="0" fontId="41" fillId="24" borderId="27" xfId="0" applyFont="1" applyFill="1" applyBorder="1" applyAlignment="1">
      <alignment vertical="center" wrapText="1"/>
    </xf>
  </cellXfs>
  <cellStyles count="7">
    <cellStyle name="Header" xfId="4" xr:uid="{D1315FC8-A9B2-4745-8BE4-4B17D33407E4}"/>
    <cellStyle name="HyperLink" xfId="5" xr:uid="{0A19E185-C021-4A01-868F-A1CD222D3360}"/>
    <cellStyle name="Lien hypertexte" xfId="1" builtinId="8"/>
    <cellStyle name="Monétaire" xfId="2" builtinId="4"/>
    <cellStyle name="Normal" xfId="0" builtinId="0"/>
    <cellStyle name="Pourcentage" xfId="3" builtinId="5"/>
    <cellStyle name="TableHeader" xfId="6" xr:uid="{37745DEF-27C7-4324-9FAC-AF04F35E3443}"/>
  </cellStyles>
  <dxfs count="1">
    <dxf>
      <numFmt numFmtId="164" formatCode="_ * #,##0.00_)\ &quot;€&quot;_ ;_ * \(#,##0.00\)\ &quot;€&quot;_ ;_ * &quot;-&quot;??_)\ &quot;€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</xdr:row>
      <xdr:rowOff>57150</xdr:rowOff>
    </xdr:from>
    <xdr:to>
      <xdr:col>3</xdr:col>
      <xdr:colOff>0</xdr:colOff>
      <xdr:row>11</xdr:row>
      <xdr:rowOff>114300</xdr:rowOff>
    </xdr:to>
    <xdr:grpSp>
      <xdr:nvGrpSpPr>
        <xdr:cNvPr id="2" name="Group 466">
          <a:extLst>
            <a:ext uri="{FF2B5EF4-FFF2-40B4-BE49-F238E27FC236}">
              <a16:creationId xmlns:a16="http://schemas.microsoft.com/office/drawing/2014/main" id="{2C5CD5C5-84BE-46A6-BC80-A17E86F7C2AC}"/>
            </a:ext>
          </a:extLst>
        </xdr:cNvPr>
        <xdr:cNvGrpSpPr>
          <a:grpSpLocks/>
        </xdr:cNvGrpSpPr>
      </xdr:nvGrpSpPr>
      <xdr:grpSpPr bwMode="auto">
        <a:xfrm>
          <a:off x="1819275" y="1557338"/>
          <a:ext cx="597694" cy="771525"/>
          <a:chOff x="205" y="101"/>
          <a:chExt cx="63" cy="102"/>
        </a:xfrm>
      </xdr:grpSpPr>
      <xdr:cxnSp macro="">
        <xdr:nvCxnSpPr>
          <xdr:cNvPr id="3" name="AutoShape 196">
            <a:extLst>
              <a:ext uri="{FF2B5EF4-FFF2-40B4-BE49-F238E27FC236}">
                <a16:creationId xmlns:a16="http://schemas.microsoft.com/office/drawing/2014/main" id="{01A372AF-232D-4121-9C6C-74AE198AE971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" name="AutoShape 197">
            <a:extLst>
              <a:ext uri="{FF2B5EF4-FFF2-40B4-BE49-F238E27FC236}">
                <a16:creationId xmlns:a16="http://schemas.microsoft.com/office/drawing/2014/main" id="{CBA7B4BE-C363-48A6-9562-2B0D7C40935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16</xdr:row>
      <xdr:rowOff>57150</xdr:rowOff>
    </xdr:from>
    <xdr:to>
      <xdr:col>3</xdr:col>
      <xdr:colOff>0</xdr:colOff>
      <xdr:row>20</xdr:row>
      <xdr:rowOff>114300</xdr:rowOff>
    </xdr:to>
    <xdr:grpSp>
      <xdr:nvGrpSpPr>
        <xdr:cNvPr id="5" name="Group 466">
          <a:extLst>
            <a:ext uri="{FF2B5EF4-FFF2-40B4-BE49-F238E27FC236}">
              <a16:creationId xmlns:a16="http://schemas.microsoft.com/office/drawing/2014/main" id="{96EE22C1-0D54-4BC5-9E61-A2FAECDE6933}"/>
            </a:ext>
          </a:extLst>
        </xdr:cNvPr>
        <xdr:cNvGrpSpPr>
          <a:grpSpLocks/>
        </xdr:cNvGrpSpPr>
      </xdr:nvGrpSpPr>
      <xdr:grpSpPr bwMode="auto">
        <a:xfrm>
          <a:off x="1819275" y="3140869"/>
          <a:ext cx="597694" cy="771525"/>
          <a:chOff x="205" y="101"/>
          <a:chExt cx="63" cy="102"/>
        </a:xfrm>
      </xdr:grpSpPr>
      <xdr:cxnSp macro="">
        <xdr:nvCxnSpPr>
          <xdr:cNvPr id="6" name="AutoShape 196">
            <a:extLst>
              <a:ext uri="{FF2B5EF4-FFF2-40B4-BE49-F238E27FC236}">
                <a16:creationId xmlns:a16="http://schemas.microsoft.com/office/drawing/2014/main" id="{B69CD713-81F7-4AF0-87C5-B39D7A0B8DB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AutoShape 197">
            <a:extLst>
              <a:ext uri="{FF2B5EF4-FFF2-40B4-BE49-F238E27FC236}">
                <a16:creationId xmlns:a16="http://schemas.microsoft.com/office/drawing/2014/main" id="{7719B326-5C1D-493A-BD5D-F4A27FADE7A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25</xdr:row>
      <xdr:rowOff>57150</xdr:rowOff>
    </xdr:from>
    <xdr:to>
      <xdr:col>3</xdr:col>
      <xdr:colOff>0</xdr:colOff>
      <xdr:row>29</xdr:row>
      <xdr:rowOff>114300</xdr:rowOff>
    </xdr:to>
    <xdr:grpSp>
      <xdr:nvGrpSpPr>
        <xdr:cNvPr id="8" name="Group 466">
          <a:extLst>
            <a:ext uri="{FF2B5EF4-FFF2-40B4-BE49-F238E27FC236}">
              <a16:creationId xmlns:a16="http://schemas.microsoft.com/office/drawing/2014/main" id="{30788E21-93D8-4F4E-B26E-4FBFB245A5B2}"/>
            </a:ext>
          </a:extLst>
        </xdr:cNvPr>
        <xdr:cNvGrpSpPr>
          <a:grpSpLocks/>
        </xdr:cNvGrpSpPr>
      </xdr:nvGrpSpPr>
      <xdr:grpSpPr bwMode="auto">
        <a:xfrm>
          <a:off x="1819275" y="4724400"/>
          <a:ext cx="597694" cy="771525"/>
          <a:chOff x="205" y="101"/>
          <a:chExt cx="63" cy="102"/>
        </a:xfrm>
      </xdr:grpSpPr>
      <xdr:cxnSp macro="">
        <xdr:nvCxnSpPr>
          <xdr:cNvPr id="9" name="AutoShape 196">
            <a:extLst>
              <a:ext uri="{FF2B5EF4-FFF2-40B4-BE49-F238E27FC236}">
                <a16:creationId xmlns:a16="http://schemas.microsoft.com/office/drawing/2014/main" id="{AEE54885-42C2-408E-9F5F-D09C48953C4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AutoShape 197">
            <a:extLst>
              <a:ext uri="{FF2B5EF4-FFF2-40B4-BE49-F238E27FC236}">
                <a16:creationId xmlns:a16="http://schemas.microsoft.com/office/drawing/2014/main" id="{A45DE370-8C77-4F6C-9B5E-076A4860810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34</xdr:row>
      <xdr:rowOff>57150</xdr:rowOff>
    </xdr:from>
    <xdr:to>
      <xdr:col>3</xdr:col>
      <xdr:colOff>0</xdr:colOff>
      <xdr:row>38</xdr:row>
      <xdr:rowOff>114300</xdr:rowOff>
    </xdr:to>
    <xdr:grpSp>
      <xdr:nvGrpSpPr>
        <xdr:cNvPr id="11" name="Group 466">
          <a:extLst>
            <a:ext uri="{FF2B5EF4-FFF2-40B4-BE49-F238E27FC236}">
              <a16:creationId xmlns:a16="http://schemas.microsoft.com/office/drawing/2014/main" id="{1D3FD3EC-A3C3-4826-BE81-886C3E352A84}"/>
            </a:ext>
          </a:extLst>
        </xdr:cNvPr>
        <xdr:cNvGrpSpPr>
          <a:grpSpLocks/>
        </xdr:cNvGrpSpPr>
      </xdr:nvGrpSpPr>
      <xdr:grpSpPr bwMode="auto">
        <a:xfrm>
          <a:off x="1819275" y="6307931"/>
          <a:ext cx="597694" cy="771525"/>
          <a:chOff x="205" y="101"/>
          <a:chExt cx="63" cy="102"/>
        </a:xfrm>
      </xdr:grpSpPr>
      <xdr:cxnSp macro="">
        <xdr:nvCxnSpPr>
          <xdr:cNvPr id="12" name="AutoShape 196">
            <a:extLst>
              <a:ext uri="{FF2B5EF4-FFF2-40B4-BE49-F238E27FC236}">
                <a16:creationId xmlns:a16="http://schemas.microsoft.com/office/drawing/2014/main" id="{71B2F251-2892-4467-BBAE-AFB09584E6F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" name="AutoShape 197">
            <a:extLst>
              <a:ext uri="{FF2B5EF4-FFF2-40B4-BE49-F238E27FC236}">
                <a16:creationId xmlns:a16="http://schemas.microsoft.com/office/drawing/2014/main" id="{7AB86753-7449-4528-ACF1-29FD15A3961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43</xdr:row>
      <xdr:rowOff>57150</xdr:rowOff>
    </xdr:from>
    <xdr:to>
      <xdr:col>3</xdr:col>
      <xdr:colOff>0</xdr:colOff>
      <xdr:row>47</xdr:row>
      <xdr:rowOff>114300</xdr:rowOff>
    </xdr:to>
    <xdr:grpSp>
      <xdr:nvGrpSpPr>
        <xdr:cNvPr id="14" name="Group 466">
          <a:extLst>
            <a:ext uri="{FF2B5EF4-FFF2-40B4-BE49-F238E27FC236}">
              <a16:creationId xmlns:a16="http://schemas.microsoft.com/office/drawing/2014/main" id="{BF2BAFCB-1FF3-408F-B8F9-2B63075399D9}"/>
            </a:ext>
          </a:extLst>
        </xdr:cNvPr>
        <xdr:cNvGrpSpPr>
          <a:grpSpLocks/>
        </xdr:cNvGrpSpPr>
      </xdr:nvGrpSpPr>
      <xdr:grpSpPr bwMode="auto">
        <a:xfrm>
          <a:off x="1819275" y="7891463"/>
          <a:ext cx="597694" cy="771525"/>
          <a:chOff x="205" y="101"/>
          <a:chExt cx="63" cy="102"/>
        </a:xfrm>
      </xdr:grpSpPr>
      <xdr:cxnSp macro="">
        <xdr:nvCxnSpPr>
          <xdr:cNvPr id="15" name="AutoShape 196">
            <a:extLst>
              <a:ext uri="{FF2B5EF4-FFF2-40B4-BE49-F238E27FC236}">
                <a16:creationId xmlns:a16="http://schemas.microsoft.com/office/drawing/2014/main" id="{EA4907D0-6AF6-42A9-AA8A-F9556216921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AutoShape 197">
            <a:extLst>
              <a:ext uri="{FF2B5EF4-FFF2-40B4-BE49-F238E27FC236}">
                <a16:creationId xmlns:a16="http://schemas.microsoft.com/office/drawing/2014/main" id="{51D9937C-CA65-464A-BACF-D150335FED7D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52</xdr:row>
      <xdr:rowOff>57150</xdr:rowOff>
    </xdr:from>
    <xdr:to>
      <xdr:col>3</xdr:col>
      <xdr:colOff>0</xdr:colOff>
      <xdr:row>56</xdr:row>
      <xdr:rowOff>114300</xdr:rowOff>
    </xdr:to>
    <xdr:grpSp>
      <xdr:nvGrpSpPr>
        <xdr:cNvPr id="17" name="Group 466">
          <a:extLst>
            <a:ext uri="{FF2B5EF4-FFF2-40B4-BE49-F238E27FC236}">
              <a16:creationId xmlns:a16="http://schemas.microsoft.com/office/drawing/2014/main" id="{86EF5B47-9E55-49D5-81F2-D18108DA0C1E}"/>
            </a:ext>
          </a:extLst>
        </xdr:cNvPr>
        <xdr:cNvGrpSpPr>
          <a:grpSpLocks/>
        </xdr:cNvGrpSpPr>
      </xdr:nvGrpSpPr>
      <xdr:grpSpPr bwMode="auto">
        <a:xfrm>
          <a:off x="1819275" y="9474994"/>
          <a:ext cx="597694" cy="771525"/>
          <a:chOff x="205" y="101"/>
          <a:chExt cx="63" cy="102"/>
        </a:xfrm>
      </xdr:grpSpPr>
      <xdr:cxnSp macro="">
        <xdr:nvCxnSpPr>
          <xdr:cNvPr id="18" name="AutoShape 196">
            <a:extLst>
              <a:ext uri="{FF2B5EF4-FFF2-40B4-BE49-F238E27FC236}">
                <a16:creationId xmlns:a16="http://schemas.microsoft.com/office/drawing/2014/main" id="{DFA013CA-3BDF-47CD-A68F-0DFFC38F53B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" name="AutoShape 197">
            <a:extLst>
              <a:ext uri="{FF2B5EF4-FFF2-40B4-BE49-F238E27FC236}">
                <a16:creationId xmlns:a16="http://schemas.microsoft.com/office/drawing/2014/main" id="{931E106C-421E-4486-A343-B40EFDDADDB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61</xdr:row>
      <xdr:rowOff>57150</xdr:rowOff>
    </xdr:from>
    <xdr:to>
      <xdr:col>3</xdr:col>
      <xdr:colOff>0</xdr:colOff>
      <xdr:row>65</xdr:row>
      <xdr:rowOff>114300</xdr:rowOff>
    </xdr:to>
    <xdr:grpSp>
      <xdr:nvGrpSpPr>
        <xdr:cNvPr id="20" name="Group 466">
          <a:extLst>
            <a:ext uri="{FF2B5EF4-FFF2-40B4-BE49-F238E27FC236}">
              <a16:creationId xmlns:a16="http://schemas.microsoft.com/office/drawing/2014/main" id="{F2C690FC-66BE-43D6-9714-ABA265DF2028}"/>
            </a:ext>
          </a:extLst>
        </xdr:cNvPr>
        <xdr:cNvGrpSpPr>
          <a:grpSpLocks/>
        </xdr:cNvGrpSpPr>
      </xdr:nvGrpSpPr>
      <xdr:grpSpPr bwMode="auto">
        <a:xfrm>
          <a:off x="1819275" y="11058525"/>
          <a:ext cx="597694" cy="771525"/>
          <a:chOff x="205" y="101"/>
          <a:chExt cx="63" cy="102"/>
        </a:xfrm>
      </xdr:grpSpPr>
      <xdr:cxnSp macro="">
        <xdr:nvCxnSpPr>
          <xdr:cNvPr id="21" name="AutoShape 196">
            <a:extLst>
              <a:ext uri="{FF2B5EF4-FFF2-40B4-BE49-F238E27FC236}">
                <a16:creationId xmlns:a16="http://schemas.microsoft.com/office/drawing/2014/main" id="{8F6EF142-87AF-4E27-9DF3-B8C6BF86530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" name="AutoShape 197">
            <a:extLst>
              <a:ext uri="{FF2B5EF4-FFF2-40B4-BE49-F238E27FC236}">
                <a16:creationId xmlns:a16="http://schemas.microsoft.com/office/drawing/2014/main" id="{0A78A24E-5532-41F6-80E1-DCBD9F52E505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</xdr:col>
      <xdr:colOff>9525</xdr:colOff>
      <xdr:row>70</xdr:row>
      <xdr:rowOff>57150</xdr:rowOff>
    </xdr:from>
    <xdr:to>
      <xdr:col>3</xdr:col>
      <xdr:colOff>0</xdr:colOff>
      <xdr:row>74</xdr:row>
      <xdr:rowOff>114300</xdr:rowOff>
    </xdr:to>
    <xdr:grpSp>
      <xdr:nvGrpSpPr>
        <xdr:cNvPr id="23" name="Group 466">
          <a:extLst>
            <a:ext uri="{FF2B5EF4-FFF2-40B4-BE49-F238E27FC236}">
              <a16:creationId xmlns:a16="http://schemas.microsoft.com/office/drawing/2014/main" id="{6DBD0891-33FD-4C75-8FC5-62CCDCC3A1FC}"/>
            </a:ext>
          </a:extLst>
        </xdr:cNvPr>
        <xdr:cNvGrpSpPr>
          <a:grpSpLocks/>
        </xdr:cNvGrpSpPr>
      </xdr:nvGrpSpPr>
      <xdr:grpSpPr bwMode="auto">
        <a:xfrm>
          <a:off x="1819275" y="12642056"/>
          <a:ext cx="597694" cy="771525"/>
          <a:chOff x="205" y="101"/>
          <a:chExt cx="63" cy="102"/>
        </a:xfrm>
      </xdr:grpSpPr>
      <xdr:cxnSp macro="">
        <xdr:nvCxnSpPr>
          <xdr:cNvPr id="24" name="AutoShape 196">
            <a:extLst>
              <a:ext uri="{FF2B5EF4-FFF2-40B4-BE49-F238E27FC236}">
                <a16:creationId xmlns:a16="http://schemas.microsoft.com/office/drawing/2014/main" id="{B3330E08-212C-479B-896E-A64118333C0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" name="AutoShape 197">
            <a:extLst>
              <a:ext uri="{FF2B5EF4-FFF2-40B4-BE49-F238E27FC236}">
                <a16:creationId xmlns:a16="http://schemas.microsoft.com/office/drawing/2014/main" id="{A6A9D996-B90E-47A0-A283-5E746EEACE64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28575</xdr:colOff>
      <xdr:row>9</xdr:row>
      <xdr:rowOff>38100</xdr:rowOff>
    </xdr:from>
    <xdr:to>
      <xdr:col>5</xdr:col>
      <xdr:colOff>9525</xdr:colOff>
      <xdr:row>18</xdr:row>
      <xdr:rowOff>142875</xdr:rowOff>
    </xdr:to>
    <xdr:grpSp>
      <xdr:nvGrpSpPr>
        <xdr:cNvPr id="26" name="Group 535">
          <a:extLst>
            <a:ext uri="{FF2B5EF4-FFF2-40B4-BE49-F238E27FC236}">
              <a16:creationId xmlns:a16="http://schemas.microsoft.com/office/drawing/2014/main" id="{33A7CA68-4D51-494E-AAE7-BCB1E51A0D70}"/>
            </a:ext>
          </a:extLst>
        </xdr:cNvPr>
        <xdr:cNvGrpSpPr>
          <a:grpSpLocks/>
        </xdr:cNvGrpSpPr>
      </xdr:nvGrpSpPr>
      <xdr:grpSpPr bwMode="auto">
        <a:xfrm>
          <a:off x="3564731" y="1895475"/>
          <a:ext cx="588169" cy="1688306"/>
          <a:chOff x="333" y="153"/>
          <a:chExt cx="62" cy="204"/>
        </a:xfrm>
      </xdr:grpSpPr>
      <xdr:cxnSp macro="">
        <xdr:nvCxnSpPr>
          <xdr:cNvPr id="27" name="AutoShape 216">
            <a:extLst>
              <a:ext uri="{FF2B5EF4-FFF2-40B4-BE49-F238E27FC236}">
                <a16:creationId xmlns:a16="http://schemas.microsoft.com/office/drawing/2014/main" id="{6F8DE7C3-C4A4-4B88-A804-39FFE22AD1C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8" name="AutoShape 217">
            <a:extLst>
              <a:ext uri="{FF2B5EF4-FFF2-40B4-BE49-F238E27FC236}">
                <a16:creationId xmlns:a16="http://schemas.microsoft.com/office/drawing/2014/main" id="{97521D0D-FCAC-4A5D-B29D-2FC041F5C25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" name="AutoShape 218">
            <a:extLst>
              <a:ext uri="{FF2B5EF4-FFF2-40B4-BE49-F238E27FC236}">
                <a16:creationId xmlns:a16="http://schemas.microsoft.com/office/drawing/2014/main" id="{5AFFA77C-1559-486C-A2F4-98B97E91385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4761</xdr:colOff>
      <xdr:row>27</xdr:row>
      <xdr:rowOff>111125</xdr:rowOff>
    </xdr:from>
    <xdr:to>
      <xdr:col>4</xdr:col>
      <xdr:colOff>596899</xdr:colOff>
      <xdr:row>36</xdr:row>
      <xdr:rowOff>111126</xdr:rowOff>
    </xdr:to>
    <xdr:grpSp>
      <xdr:nvGrpSpPr>
        <xdr:cNvPr id="30" name="Group 535">
          <a:extLst>
            <a:ext uri="{FF2B5EF4-FFF2-40B4-BE49-F238E27FC236}">
              <a16:creationId xmlns:a16="http://schemas.microsoft.com/office/drawing/2014/main" id="{EDF02942-AE2B-4B7F-8F9A-7EFE8B9D76E1}"/>
            </a:ext>
          </a:extLst>
        </xdr:cNvPr>
        <xdr:cNvGrpSpPr>
          <a:grpSpLocks/>
        </xdr:cNvGrpSpPr>
      </xdr:nvGrpSpPr>
      <xdr:grpSpPr bwMode="auto">
        <a:xfrm>
          <a:off x="3540917" y="5135563"/>
          <a:ext cx="592138" cy="1583532"/>
          <a:chOff x="333" y="153"/>
          <a:chExt cx="62" cy="204"/>
        </a:xfrm>
      </xdr:grpSpPr>
      <xdr:cxnSp macro="">
        <xdr:nvCxnSpPr>
          <xdr:cNvPr id="31" name="AutoShape 216">
            <a:extLst>
              <a:ext uri="{FF2B5EF4-FFF2-40B4-BE49-F238E27FC236}">
                <a16:creationId xmlns:a16="http://schemas.microsoft.com/office/drawing/2014/main" id="{E78CF5F9-1BE1-4752-A3B3-924F1639336D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AutoShape 217">
            <a:extLst>
              <a:ext uri="{FF2B5EF4-FFF2-40B4-BE49-F238E27FC236}">
                <a16:creationId xmlns:a16="http://schemas.microsoft.com/office/drawing/2014/main" id="{EFABB9A4-1631-49A6-A489-E99E087D82BA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3" name="AutoShape 218">
            <a:extLst>
              <a:ext uri="{FF2B5EF4-FFF2-40B4-BE49-F238E27FC236}">
                <a16:creationId xmlns:a16="http://schemas.microsoft.com/office/drawing/2014/main" id="{1FC81963-25A6-4E81-86D7-9EE5C9A37B8F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28575</xdr:colOff>
      <xdr:row>45</xdr:row>
      <xdr:rowOff>38100</xdr:rowOff>
    </xdr:from>
    <xdr:to>
      <xdr:col>5</xdr:col>
      <xdr:colOff>9525</xdr:colOff>
      <xdr:row>54</xdr:row>
      <xdr:rowOff>142875</xdr:rowOff>
    </xdr:to>
    <xdr:grpSp>
      <xdr:nvGrpSpPr>
        <xdr:cNvPr id="34" name="Group 535">
          <a:extLst>
            <a:ext uri="{FF2B5EF4-FFF2-40B4-BE49-F238E27FC236}">
              <a16:creationId xmlns:a16="http://schemas.microsoft.com/office/drawing/2014/main" id="{6212CA10-CBCE-4844-8F49-D936059ABFA7}"/>
            </a:ext>
          </a:extLst>
        </xdr:cNvPr>
        <xdr:cNvGrpSpPr>
          <a:grpSpLocks/>
        </xdr:cNvGrpSpPr>
      </xdr:nvGrpSpPr>
      <xdr:grpSpPr bwMode="auto">
        <a:xfrm>
          <a:off x="3564731" y="8229600"/>
          <a:ext cx="588169" cy="1688306"/>
          <a:chOff x="333" y="153"/>
          <a:chExt cx="62" cy="204"/>
        </a:xfrm>
      </xdr:grpSpPr>
      <xdr:cxnSp macro="">
        <xdr:nvCxnSpPr>
          <xdr:cNvPr id="35" name="AutoShape 216">
            <a:extLst>
              <a:ext uri="{FF2B5EF4-FFF2-40B4-BE49-F238E27FC236}">
                <a16:creationId xmlns:a16="http://schemas.microsoft.com/office/drawing/2014/main" id="{4A0E5658-7F42-4C85-AAFE-36C35B7C3E75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6" name="AutoShape 217">
            <a:extLst>
              <a:ext uri="{FF2B5EF4-FFF2-40B4-BE49-F238E27FC236}">
                <a16:creationId xmlns:a16="http://schemas.microsoft.com/office/drawing/2014/main" id="{572F087B-047A-49E4-AC72-26BCCC5FE1F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7" name="AutoShape 218">
            <a:extLst>
              <a:ext uri="{FF2B5EF4-FFF2-40B4-BE49-F238E27FC236}">
                <a16:creationId xmlns:a16="http://schemas.microsoft.com/office/drawing/2014/main" id="{E078CEB5-4DBA-4BB6-B52D-D7FDA1089B0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</xdr:col>
      <xdr:colOff>28575</xdr:colOff>
      <xdr:row>63</xdr:row>
      <xdr:rowOff>38100</xdr:rowOff>
    </xdr:from>
    <xdr:to>
      <xdr:col>5</xdr:col>
      <xdr:colOff>9525</xdr:colOff>
      <xdr:row>72</xdr:row>
      <xdr:rowOff>142875</xdr:rowOff>
    </xdr:to>
    <xdr:grpSp>
      <xdr:nvGrpSpPr>
        <xdr:cNvPr id="38" name="Group 535">
          <a:extLst>
            <a:ext uri="{FF2B5EF4-FFF2-40B4-BE49-F238E27FC236}">
              <a16:creationId xmlns:a16="http://schemas.microsoft.com/office/drawing/2014/main" id="{9EAD6AD7-2E9F-4865-B526-2C5276D55DB7}"/>
            </a:ext>
          </a:extLst>
        </xdr:cNvPr>
        <xdr:cNvGrpSpPr>
          <a:grpSpLocks/>
        </xdr:cNvGrpSpPr>
      </xdr:nvGrpSpPr>
      <xdr:grpSpPr bwMode="auto">
        <a:xfrm>
          <a:off x="3564731" y="11396663"/>
          <a:ext cx="588169" cy="1688306"/>
          <a:chOff x="333" y="153"/>
          <a:chExt cx="62" cy="204"/>
        </a:xfrm>
      </xdr:grpSpPr>
      <xdr:cxnSp macro="">
        <xdr:nvCxnSpPr>
          <xdr:cNvPr id="39" name="AutoShape 216">
            <a:extLst>
              <a:ext uri="{FF2B5EF4-FFF2-40B4-BE49-F238E27FC236}">
                <a16:creationId xmlns:a16="http://schemas.microsoft.com/office/drawing/2014/main" id="{34AD21CA-F612-4023-AFD6-42A27B128555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0" name="AutoShape 217">
            <a:extLst>
              <a:ext uri="{FF2B5EF4-FFF2-40B4-BE49-F238E27FC236}">
                <a16:creationId xmlns:a16="http://schemas.microsoft.com/office/drawing/2014/main" id="{EC2E7852-0C3A-4F44-8587-554A86E1EEBB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1" name="AutoShape 218">
            <a:extLst>
              <a:ext uri="{FF2B5EF4-FFF2-40B4-BE49-F238E27FC236}">
                <a16:creationId xmlns:a16="http://schemas.microsoft.com/office/drawing/2014/main" id="{87B7D7C8-4E9B-4B9F-B5A6-C57146D2EBED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1587</xdr:colOff>
      <xdr:row>13</xdr:row>
      <xdr:rowOff>180975</xdr:rowOff>
    </xdr:from>
    <xdr:to>
      <xdr:col>7</xdr:col>
      <xdr:colOff>19050</xdr:colOff>
      <xdr:row>32</xdr:row>
      <xdr:rowOff>19050</xdr:rowOff>
    </xdr:to>
    <xdr:grpSp>
      <xdr:nvGrpSpPr>
        <xdr:cNvPr id="42" name="Group 468">
          <a:extLst>
            <a:ext uri="{FF2B5EF4-FFF2-40B4-BE49-F238E27FC236}">
              <a16:creationId xmlns:a16="http://schemas.microsoft.com/office/drawing/2014/main" id="{327922FC-E825-4043-B33D-C0086134624F}"/>
            </a:ext>
          </a:extLst>
        </xdr:cNvPr>
        <xdr:cNvGrpSpPr>
          <a:grpSpLocks/>
        </xdr:cNvGrpSpPr>
      </xdr:nvGrpSpPr>
      <xdr:grpSpPr bwMode="auto">
        <a:xfrm>
          <a:off x="5347493" y="2724150"/>
          <a:ext cx="624682" cy="3188494"/>
          <a:chOff x="461" y="254"/>
          <a:chExt cx="62" cy="408"/>
        </a:xfrm>
      </xdr:grpSpPr>
      <xdr:cxnSp macro="">
        <xdr:nvCxnSpPr>
          <xdr:cNvPr id="43" name="AutoShape 237">
            <a:extLst>
              <a:ext uri="{FF2B5EF4-FFF2-40B4-BE49-F238E27FC236}">
                <a16:creationId xmlns:a16="http://schemas.microsoft.com/office/drawing/2014/main" id="{3A21CBCB-2087-47D7-900A-F98A69E0E26A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4" name="AutoShape 238">
            <a:extLst>
              <a:ext uri="{FF2B5EF4-FFF2-40B4-BE49-F238E27FC236}">
                <a16:creationId xmlns:a16="http://schemas.microsoft.com/office/drawing/2014/main" id="{452492BF-1932-42E4-AD54-4D8A6125DA8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5" name="AutoShape 239">
            <a:extLst>
              <a:ext uri="{FF2B5EF4-FFF2-40B4-BE49-F238E27FC236}">
                <a16:creationId xmlns:a16="http://schemas.microsoft.com/office/drawing/2014/main" id="{92A56F7F-A6F2-480E-87EF-3E704D46605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6</xdr:col>
      <xdr:colOff>38100</xdr:colOff>
      <xdr:row>49</xdr:row>
      <xdr:rowOff>180975</xdr:rowOff>
    </xdr:from>
    <xdr:to>
      <xdr:col>7</xdr:col>
      <xdr:colOff>19050</xdr:colOff>
      <xdr:row>68</xdr:row>
      <xdr:rowOff>19050</xdr:rowOff>
    </xdr:to>
    <xdr:grpSp>
      <xdr:nvGrpSpPr>
        <xdr:cNvPr id="46" name="Group 468">
          <a:extLst>
            <a:ext uri="{FF2B5EF4-FFF2-40B4-BE49-F238E27FC236}">
              <a16:creationId xmlns:a16="http://schemas.microsoft.com/office/drawing/2014/main" id="{83405AC5-2AA1-4597-A4C1-FF3493862AB6}"/>
            </a:ext>
          </a:extLst>
        </xdr:cNvPr>
        <xdr:cNvGrpSpPr>
          <a:grpSpLocks/>
        </xdr:cNvGrpSpPr>
      </xdr:nvGrpSpPr>
      <xdr:grpSpPr bwMode="auto">
        <a:xfrm>
          <a:off x="5384006" y="9058275"/>
          <a:ext cx="588169" cy="3188494"/>
          <a:chOff x="461" y="254"/>
          <a:chExt cx="62" cy="408"/>
        </a:xfrm>
      </xdr:grpSpPr>
      <xdr:cxnSp macro="">
        <xdr:nvCxnSpPr>
          <xdr:cNvPr id="47" name="AutoShape 237">
            <a:extLst>
              <a:ext uri="{FF2B5EF4-FFF2-40B4-BE49-F238E27FC236}">
                <a16:creationId xmlns:a16="http://schemas.microsoft.com/office/drawing/2014/main" id="{674A3EC0-1EC6-45C2-9197-3A8F8C4D4708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8" name="AutoShape 238">
            <a:extLst>
              <a:ext uri="{FF2B5EF4-FFF2-40B4-BE49-F238E27FC236}">
                <a16:creationId xmlns:a16="http://schemas.microsoft.com/office/drawing/2014/main" id="{226491C7-A2F3-4642-9375-E48C136ED4A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9" name="AutoShape 239">
            <a:extLst>
              <a:ext uri="{FF2B5EF4-FFF2-40B4-BE49-F238E27FC236}">
                <a16:creationId xmlns:a16="http://schemas.microsoft.com/office/drawing/2014/main" id="{8C3ED3A6-9F9D-4459-8220-2DE564F8BD3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8</xdr:col>
      <xdr:colOff>4761</xdr:colOff>
      <xdr:row>22</xdr:row>
      <xdr:rowOff>171450</xdr:rowOff>
    </xdr:from>
    <xdr:to>
      <xdr:col>8</xdr:col>
      <xdr:colOff>606424</xdr:colOff>
      <xdr:row>59</xdr:row>
      <xdr:rowOff>19050</xdr:rowOff>
    </xdr:to>
    <xdr:grpSp>
      <xdr:nvGrpSpPr>
        <xdr:cNvPr id="50" name="Group 468">
          <a:extLst>
            <a:ext uri="{FF2B5EF4-FFF2-40B4-BE49-F238E27FC236}">
              <a16:creationId xmlns:a16="http://schemas.microsoft.com/office/drawing/2014/main" id="{F5BE94DC-8628-40BF-B862-70EAF92FA31C}"/>
            </a:ext>
          </a:extLst>
        </xdr:cNvPr>
        <xdr:cNvGrpSpPr>
          <a:grpSpLocks/>
        </xdr:cNvGrpSpPr>
      </xdr:nvGrpSpPr>
      <xdr:grpSpPr bwMode="auto">
        <a:xfrm>
          <a:off x="7172324" y="4307681"/>
          <a:ext cx="601663" cy="6355557"/>
          <a:chOff x="461" y="254"/>
          <a:chExt cx="62" cy="408"/>
        </a:xfrm>
      </xdr:grpSpPr>
      <xdr:cxnSp macro="">
        <xdr:nvCxnSpPr>
          <xdr:cNvPr id="51" name="AutoShape 237">
            <a:extLst>
              <a:ext uri="{FF2B5EF4-FFF2-40B4-BE49-F238E27FC236}">
                <a16:creationId xmlns:a16="http://schemas.microsoft.com/office/drawing/2014/main" id="{AAB0239F-53B6-4F21-AA0B-65B2AC5FCA8A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2" name="AutoShape 238">
            <a:extLst>
              <a:ext uri="{FF2B5EF4-FFF2-40B4-BE49-F238E27FC236}">
                <a16:creationId xmlns:a16="http://schemas.microsoft.com/office/drawing/2014/main" id="{C6D96520-1D90-4906-BE64-071AEB56B79F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val="969696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3" name="AutoShape 239">
            <a:extLst>
              <a:ext uri="{FF2B5EF4-FFF2-40B4-BE49-F238E27FC236}">
                <a16:creationId xmlns:a16="http://schemas.microsoft.com/office/drawing/2014/main" id="{A5490056-7C90-404B-AAFD-1E93DA0155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val="969696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yril hillairet" refreshedDate="46180.87813946759" createdVersion="8" refreshedVersion="8" minRefreshableVersion="3" recordCount="76" xr:uid="{FFF6FB28-0826-4D60-AD93-4790D053D6F3}">
  <cacheSource type="worksheet">
    <worksheetSource ref="A5:H81" sheet="Comptes 25 26"/>
  </cacheSource>
  <cacheFields count="11">
    <cacheField name="Date" numFmtId="14">
      <sharedItems containsSemiMixedTypes="0" containsNonDate="0" containsDate="1" containsString="0" minDate="2025-05-07T00:00:00" maxDate="2026-05-16T00:00:00" count="56">
        <d v="2025-05-07T00:00:00"/>
        <d v="2025-05-17T00:00:00"/>
        <d v="2025-05-28T00:00:00"/>
        <d v="2025-06-10T00:00:00"/>
        <d v="2025-07-03T00:00:00"/>
        <d v="2025-06-11T00:00:00"/>
        <d v="2025-07-10T00:00:00"/>
        <d v="2025-08-05T00:00:00"/>
        <d v="2025-07-04T00:00:00"/>
        <d v="2025-08-11T00:00:00"/>
        <d v="2025-09-03T00:00:00"/>
        <d v="2025-08-07T00:00:00"/>
        <d v="2025-09-10T00:00:00"/>
        <d v="2025-10-03T00:00:00"/>
        <d v="2025-09-05T00:00:00"/>
        <d v="2025-09-12T00:00:00"/>
        <d v="2025-09-18T00:00:00"/>
        <d v="2025-09-19T00:00:00"/>
        <d v="2025-10-10T00:00:00"/>
        <d v="2025-11-05T00:00:00"/>
        <d v="2025-10-11T00:00:00"/>
        <d v="2025-10-14T00:00:00"/>
        <d v="2025-10-15T00:00:00"/>
        <d v="2025-10-18T00:00:00"/>
        <d v="2025-10-21T00:00:00"/>
        <d v="2025-11-10T00:00:00"/>
        <d v="2025-12-03T00:00:00"/>
        <d v="2025-11-14T00:00:00"/>
        <d v="2025-11-17T00:00:00"/>
        <d v="2025-11-25T00:00:00"/>
        <d v="2025-12-10T00:00:00"/>
        <d v="2026-01-06T00:00:00"/>
        <d v="2025-12-04T00:00:00"/>
        <d v="2025-12-12T00:00:00"/>
        <d v="2025-12-18T00:00:00"/>
        <d v="2025-12-19T00:00:00"/>
        <d v="2025-12-22T00:00:00"/>
        <d v="2026-01-12T00:00:00"/>
        <d v="2026-01-15T00:00:00"/>
        <d v="2026-01-28T00:00:00"/>
        <d v="2026-02-04T00:00:00"/>
        <d v="2026-02-05T00:00:00"/>
        <d v="2026-02-10T00:00:00"/>
        <d v="2026-02-16T00:00:00"/>
        <d v="2026-02-23T00:00:00"/>
        <d v="2026-03-04T00:00:00"/>
        <d v="2026-03-10T00:00:00"/>
        <d v="2026-03-17T00:00:00"/>
        <d v="2026-03-19T00:00:00"/>
        <d v="2026-04-03T00:00:00"/>
        <d v="2026-04-10T00:00:00"/>
        <d v="2026-04-15T00:00:00"/>
        <d v="2026-05-06T00:00:00"/>
        <d v="2026-05-11T00:00:00"/>
        <d v="2026-05-15T00:00:00"/>
        <d v="2026-05-13T00:00:00"/>
      </sharedItems>
      <fieldGroup par="10"/>
    </cacheField>
    <cacheField name="Valeur" numFmtId="14">
      <sharedItems containsSemiMixedTypes="0" containsNonDate="0" containsDate="1" containsString="0" minDate="2025-05-07T00:00:00" maxDate="2026-05-16T00:00:00"/>
    </cacheField>
    <cacheField name="Libellé" numFmtId="0">
      <sharedItems/>
    </cacheField>
    <cacheField name="Code" numFmtId="0">
      <sharedItems containsNonDate="0" containsString="0" containsBlank="1"/>
    </cacheField>
    <cacheField name="Libellé2" numFmtId="0">
      <sharedItems containsBlank="1" count="11">
        <s v="Services bancaires"/>
        <s v="Dons reçus"/>
        <s v="Ventes de marchandises"/>
        <s v="Frais postaux et de télécommunications"/>
        <s v="Subvention de fonctionnement"/>
        <s v="Cotisation club"/>
        <s v="Dépenses de restauration"/>
        <s v="Cotisations externes versées"/>
        <s v="Rémunérations du personnel"/>
        <s v="Dépenses diverses"/>
        <m u="1"/>
      </sharedItems>
    </cacheField>
    <cacheField name="Débit" numFmtId="2">
      <sharedItems containsString="0" containsBlank="1" containsNumber="1" minValue="-1443" maxValue="-4.38"/>
    </cacheField>
    <cacheField name="Crédit" numFmtId="2">
      <sharedItems containsString="0" containsBlank="1" containsNumber="1" minValue="7.65" maxValue="5300"/>
    </cacheField>
    <cacheField name="Dev" numFmtId="0">
      <sharedItems/>
    </cacheField>
    <cacheField name="Mois (Date)" numFmtId="0" databaseField="0">
      <fieldGroup base="0">
        <rangePr groupBy="months" startDate="2025-05-07T00:00:00" endDate="2026-05-16T00:00:00"/>
        <groupItems count="14">
          <s v="&lt;07/05/202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6/05/2026"/>
        </groupItems>
      </fieldGroup>
    </cacheField>
    <cacheField name="Trimestres (Date)" numFmtId="0" databaseField="0">
      <fieldGroup base="0">
        <rangePr groupBy="quarters" startDate="2025-05-07T00:00:00" endDate="2026-05-16T00:00:00"/>
        <groupItems count="6">
          <s v="&lt;07/05/2025"/>
          <s v="Trimestre1"/>
          <s v="Trimestre2"/>
          <s v="Trimestre3"/>
          <s v="Trimestre4"/>
          <s v="&gt;16/05/2026"/>
        </groupItems>
      </fieldGroup>
    </cacheField>
    <cacheField name="Années (Date)" numFmtId="0" databaseField="0">
      <fieldGroup base="0">
        <rangePr groupBy="years" startDate="2025-05-07T00:00:00" endDate="2026-05-16T00:00:00"/>
        <groupItems count="4">
          <s v="&lt;07/05/2025"/>
          <s v="2025"/>
          <s v="2026"/>
          <s v="&gt;16/05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yril hillairet" refreshedDate="46180.924944328704" createdVersion="8" refreshedVersion="8" minRefreshableVersion="3" recordCount="80" xr:uid="{07EF0892-7494-4F2D-8891-1F82FAE1E06E}">
  <cacheSource type="worksheet">
    <worksheetSource ref="F6:I86" sheet="Extract datas annee sep 25"/>
  </cacheSource>
  <cacheFields count="4">
    <cacheField name="Libellé comptable" numFmtId="0">
      <sharedItems count="8">
        <s v="Services bancaires"/>
        <s v="Subvention de fonctionnement"/>
        <s v="Rémunérations du personnel"/>
        <s v="Cotisation club"/>
        <s v="Dépenses de restauration"/>
        <s v="Dépenses diverses"/>
        <s v="Cotisations externes versées"/>
        <s v="Ventes de marchandises"/>
      </sharedItems>
    </cacheField>
    <cacheField name="Libellé" numFmtId="0">
      <sharedItems/>
    </cacheField>
    <cacheField name="Sortie" numFmtId="0">
      <sharedItems containsString="0" containsBlank="1" containsNumber="1" minValue="-2504.0100000000002" maxValue="-4.38"/>
    </cacheField>
    <cacheField name="Entrée" numFmtId="0">
      <sharedItems containsString="0" containsBlank="1" containsNumber="1" minValue="7.65" maxValue="4001.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x v="0"/>
    <d v="2025-05-07T00:00:00"/>
    <s v="ADHESION PART SOCIALE A KARATE CLUB DE MAURECOURT"/>
    <m/>
    <x v="0"/>
    <n v="-15"/>
    <m/>
    <s v="EUR"/>
  </r>
  <r>
    <x v="1"/>
    <d v="2025-05-17T00:00:00"/>
    <s v="DONATION DU KCMV VH51371XJ98ETM01"/>
    <m/>
    <x v="1"/>
    <m/>
    <n v="5300"/>
    <s v="EUR"/>
  </r>
  <r>
    <x v="2"/>
    <d v="2025-05-28T00:00:00"/>
    <s v="VIR INST MME BOURBAO MANON ALLIER CEDRIC TSHIRT 5148120411676623"/>
    <m/>
    <x v="2"/>
    <m/>
    <n v="30"/>
    <s v="EUR"/>
  </r>
  <r>
    <x v="2"/>
    <d v="2025-05-28T00:00:00"/>
    <s v="VIR OUVERTURE SITE KCM"/>
    <m/>
    <x v="3"/>
    <n v="-129"/>
    <m/>
    <s v="EUR"/>
  </r>
  <r>
    <x v="3"/>
    <d v="2025-06-01T00:00:00"/>
    <s v="FACT SGT25063650004569 DONT TVA 0,00EUR"/>
    <m/>
    <x v="0"/>
    <n v="-11"/>
    <m/>
    <s v="EUR"/>
  </r>
  <r>
    <x v="4"/>
    <d v="2025-06-01T00:00:00"/>
    <s v="SOUTIEN ASSO SPORTIVE/CULTURELL"/>
    <m/>
    <x v="4"/>
    <m/>
    <n v="7.65"/>
    <s v="EUR"/>
  </r>
  <r>
    <x v="5"/>
    <d v="2025-06-11T00:00:00"/>
    <s v="VIR INST MME BOURBAO MANON TEE SHIRT 5162171350851142"/>
    <m/>
    <x v="2"/>
    <m/>
    <n v="25"/>
    <s v="EUR"/>
  </r>
  <r>
    <x v="5"/>
    <d v="2025-06-11T00:00:00"/>
    <s v="VRST REF06365A03 BILLETS"/>
    <m/>
    <x v="5"/>
    <m/>
    <n v="90"/>
    <s v="EUR"/>
  </r>
  <r>
    <x v="5"/>
    <d v="2025-06-12T00:00:00"/>
    <s v="REM CHQ REF06365R25"/>
    <m/>
    <x v="2"/>
    <m/>
    <n v="15"/>
    <s v="EUR"/>
  </r>
  <r>
    <x v="6"/>
    <d v="2025-07-01T00:00:00"/>
    <s v="FACT SGT25063650005415 DONT TVA 0,38EUR"/>
    <m/>
    <x v="0"/>
    <n v="-7.65"/>
    <m/>
    <s v="EUR"/>
  </r>
  <r>
    <x v="7"/>
    <d v="2025-07-01T00:00:00"/>
    <s v="SOUTIEN ASSO SPORTIVE/CULTURELL"/>
    <m/>
    <x v="4"/>
    <m/>
    <n v="7.65"/>
    <s v="EUR"/>
  </r>
  <r>
    <x v="8"/>
    <d v="2025-07-04T00:00:00"/>
    <s v="VIR BOUTIPUB"/>
    <m/>
    <x v="3"/>
    <n v="-117.96"/>
    <m/>
    <s v="EUR"/>
  </r>
  <r>
    <x v="9"/>
    <d v="2025-08-01T00:00:00"/>
    <s v="FACT SGT25063650006247 DONT TVA 0,38EUR"/>
    <m/>
    <x v="0"/>
    <n v="-7.65"/>
    <m/>
    <s v="EUR"/>
  </r>
  <r>
    <x v="10"/>
    <d v="2025-08-01T00:00:00"/>
    <s v="SOUTIEN ASSO SPORTIVE/CULTURELL"/>
    <m/>
    <x v="4"/>
    <m/>
    <n v="7.65"/>
    <s v="EUR"/>
  </r>
  <r>
    <x v="11"/>
    <d v="2025-08-07T00:00:00"/>
    <s v="VIR SGC POISSY 1607811901440005082025-1422"/>
    <m/>
    <x v="4"/>
    <m/>
    <n v="1700"/>
    <s v="EUR"/>
  </r>
  <r>
    <x v="12"/>
    <d v="2025-09-01T00:00:00"/>
    <s v="FACT SGT25063650007084 DONT TVA 0,38EUR"/>
    <m/>
    <x v="0"/>
    <n v="-7.65"/>
    <m/>
    <s v="EUR"/>
  </r>
  <r>
    <x v="13"/>
    <d v="2025-09-01T00:00:00"/>
    <s v="SOUTIEN ASSO SPORTIVE/CULTURELL"/>
    <m/>
    <x v="4"/>
    <m/>
    <n v="7.65"/>
    <s v="EUR"/>
  </r>
  <r>
    <x v="14"/>
    <d v="2025-09-05T00:00:00"/>
    <s v="VIR INST MME CHAYVIALLE DELPHINE COTISATION AMAURY KECLART CHAYVIALLE 5248195427744638"/>
    <m/>
    <x v="5"/>
    <m/>
    <n v="250"/>
    <s v="EUR"/>
  </r>
  <r>
    <x v="15"/>
    <d v="2025-09-12T00:00:00"/>
    <s v="VIR M OU MME PAQUET WILLIAM VIREMENT DE M OU MME PAQUET WIL"/>
    <m/>
    <x v="5"/>
    <m/>
    <n v="39"/>
    <s v="EUR"/>
  </r>
  <r>
    <x v="15"/>
    <d v="2025-09-12T00:00:00"/>
    <s v="VIR COURSES POT RENTREE"/>
    <m/>
    <x v="6"/>
    <n v="-22.63"/>
    <m/>
    <s v="EUR"/>
  </r>
  <r>
    <x v="16"/>
    <d v="2025-09-18T00:00:00"/>
    <s v="VIR M. BRICHORY JEAN M INSCRIPTION CLUB DE KARATE"/>
    <m/>
    <x v="5"/>
    <m/>
    <n v="340"/>
    <s v="EUR"/>
  </r>
  <r>
    <x v="17"/>
    <d v="2025-09-22T00:00:00"/>
    <s v="REM CHQ REF06365A03"/>
    <m/>
    <x v="5"/>
    <m/>
    <n v="250"/>
    <s v="EUR"/>
  </r>
  <r>
    <x v="17"/>
    <d v="2025-09-22T00:00:00"/>
    <s v="REM CHQ REF06365A03"/>
    <m/>
    <x v="5"/>
    <m/>
    <n v="39"/>
    <s v="EUR"/>
  </r>
  <r>
    <x v="17"/>
    <d v="2025-09-22T00:00:00"/>
    <s v="REM CHQ REF06365A03"/>
    <m/>
    <x v="5"/>
    <m/>
    <n v="350"/>
    <s v="EUR"/>
  </r>
  <r>
    <x v="17"/>
    <d v="2025-09-22T00:00:00"/>
    <s v="REM CHQ REF06365A03"/>
    <m/>
    <x v="5"/>
    <m/>
    <n v="116.68"/>
    <s v="EUR"/>
  </r>
  <r>
    <x v="17"/>
    <d v="2025-09-22T00:00:00"/>
    <s v="REM CHQ REF06365A03"/>
    <m/>
    <x v="5"/>
    <m/>
    <n v="96.66"/>
    <s v="EUR"/>
  </r>
  <r>
    <x v="17"/>
    <d v="2025-09-22T00:00:00"/>
    <s v="REM CHQ REF06365A03"/>
    <m/>
    <x v="5"/>
    <m/>
    <n v="250"/>
    <s v="EUR"/>
  </r>
  <r>
    <x v="17"/>
    <d v="2025-09-22T00:00:00"/>
    <s v="REM CHQ REF06365A03"/>
    <m/>
    <x v="5"/>
    <m/>
    <n v="150"/>
    <s v="EUR"/>
  </r>
  <r>
    <x v="17"/>
    <d v="2025-09-22T00:00:00"/>
    <s v="REM CHQ REF06365A03"/>
    <m/>
    <x v="5"/>
    <m/>
    <n v="150"/>
    <s v="EUR"/>
  </r>
  <r>
    <x v="17"/>
    <d v="2025-09-22T00:00:00"/>
    <s v="REM CHQ REF06365A03"/>
    <m/>
    <x v="5"/>
    <m/>
    <n v="250"/>
    <s v="EUR"/>
  </r>
  <r>
    <x v="17"/>
    <d v="2025-09-22T00:00:00"/>
    <s v="REM CHQ REF06365A03"/>
    <m/>
    <x v="5"/>
    <m/>
    <n v="250"/>
    <s v="EUR"/>
  </r>
  <r>
    <x v="17"/>
    <d v="2025-09-22T00:00:00"/>
    <s v="REM CHQ REF06365A03"/>
    <m/>
    <x v="5"/>
    <m/>
    <n v="250"/>
    <s v="EUR"/>
  </r>
  <r>
    <x v="17"/>
    <d v="2025-09-22T00:00:00"/>
    <s v="REM CHQ REF06365A03"/>
    <m/>
    <x v="5"/>
    <m/>
    <n v="50"/>
    <s v="EUR"/>
  </r>
  <r>
    <x v="18"/>
    <d v="2025-10-01T00:00:00"/>
    <s v="FACT SGT25063650007937 DONT TVA 0,38EUR"/>
    <m/>
    <x v="0"/>
    <n v="-7.65"/>
    <m/>
    <s v="EUR"/>
  </r>
  <r>
    <x v="19"/>
    <d v="2025-10-01T00:00:00"/>
    <s v="SOUTIEN ASSO SPORTIVE/CULTURELL"/>
    <m/>
    <x v="4"/>
    <m/>
    <n v="7.65"/>
    <s v="EUR"/>
  </r>
  <r>
    <x v="20"/>
    <d v="2025-10-13T00:00:00"/>
    <s v="REM CHQ REF06365A03"/>
    <m/>
    <x v="5"/>
    <m/>
    <n v="4001.17"/>
    <s v="EUR"/>
  </r>
  <r>
    <x v="21"/>
    <d v="2025-10-15T00:00:00"/>
    <s v="VIR MONEY OUT P005E08IO00252503 P005M000432"/>
    <m/>
    <x v="2"/>
    <m/>
    <n v="14.5"/>
    <s v="EUR"/>
  </r>
  <r>
    <x v="22"/>
    <d v="2025-10-15T00:00:00"/>
    <s v="PRLV SEPA FEDERATION FRANCAISE PRELEVEMENT DU 20251001"/>
    <m/>
    <x v="7"/>
    <n v="-1443"/>
    <m/>
    <s v="EUR"/>
  </r>
  <r>
    <x v="23"/>
    <d v="2025-10-18T00:00:00"/>
    <s v="VIR SALAIRE KCM SEPT OCT"/>
    <m/>
    <x v="8"/>
    <n v="-900"/>
    <m/>
    <s v="EUR"/>
  </r>
  <r>
    <x v="24"/>
    <d v="2025-10-21T00:00:00"/>
    <s v="VIR M OU MME TACCHINI BRUNO INSCRIPTION BRUNO TACCHINI"/>
    <m/>
    <x v="5"/>
    <m/>
    <n v="350"/>
    <s v="EUR"/>
  </r>
  <r>
    <x v="25"/>
    <d v="2025-11-01T00:00:00"/>
    <s v="FACT SGT25063650008792 DONT TVA 0,38EUR"/>
    <m/>
    <x v="0"/>
    <n v="-7.65"/>
    <m/>
    <s v="EUR"/>
  </r>
  <r>
    <x v="26"/>
    <d v="2025-11-01T00:00:00"/>
    <s v="SOUTIEN ASSO SPORTIVE/CULTURELL"/>
    <m/>
    <x v="4"/>
    <m/>
    <n v="7.65"/>
    <s v="EUR"/>
  </r>
  <r>
    <x v="27"/>
    <d v="2025-11-14T00:00:00"/>
    <s v="VIR HILLAIRET CYRIL"/>
    <m/>
    <x v="6"/>
    <n v="-49.84"/>
    <m/>
    <s v="EUR"/>
  </r>
  <r>
    <x v="28"/>
    <d v="2025-11-17T00:00:00"/>
    <s v="PRLV SEPA FEDERATION FRANCAISE PRELEVEMENT DU 20251101"/>
    <m/>
    <x v="7"/>
    <n v="-507"/>
    <m/>
    <s v="EUR"/>
  </r>
  <r>
    <x v="29"/>
    <d v="2025-11-25T00:00:00"/>
    <s v="PAIEMENT CB 2411 ERMONT CRF ERMONT CARTE 8608 HIR012532902301586"/>
    <m/>
    <x v="6"/>
    <n v="-4.38"/>
    <m/>
    <s v="EUR"/>
  </r>
  <r>
    <x v="30"/>
    <d v="2025-12-01T00:00:00"/>
    <s v="FACT SGT25063650009661 DONT TVA 0,38EUR"/>
    <m/>
    <x v="0"/>
    <n v="-7.65"/>
    <m/>
    <s v="EUR"/>
  </r>
  <r>
    <x v="31"/>
    <d v="2025-12-01T00:00:00"/>
    <s v="SOUTIEN ASSO SPORTIVE/CULTURELL"/>
    <m/>
    <x v="4"/>
    <m/>
    <n v="7.65"/>
    <s v="EUR"/>
  </r>
  <r>
    <x v="32"/>
    <d v="2025-12-04T00:00:00"/>
    <s v="VIR MLE DELAHAYE AURELI 10278-20-25338380033147"/>
    <m/>
    <x v="5"/>
    <m/>
    <n v="230"/>
    <s v="EUR"/>
  </r>
  <r>
    <x v="33"/>
    <d v="2025-12-12T00:00:00"/>
    <s v="VIR PARTICIPATION FLEURS"/>
    <m/>
    <x v="9"/>
    <n v="-47"/>
    <m/>
    <s v="EUR"/>
  </r>
  <r>
    <x v="33"/>
    <d v="2025-12-12T00:00:00"/>
    <s v="VIR COTISATION FEDERALE KCM"/>
    <m/>
    <x v="7"/>
    <n v="-200"/>
    <m/>
    <s v="EUR"/>
  </r>
  <r>
    <x v="34"/>
    <d v="2025-12-18T00:00:00"/>
    <s v="VIR DANIEL HAYOT"/>
    <m/>
    <x v="9"/>
    <n v="-144"/>
    <m/>
    <s v="EUR"/>
  </r>
  <r>
    <x v="35"/>
    <d v="2025-12-19T00:00:00"/>
    <s v="PAIEMENT PSC 1812 ERMONT JEFF DE BRUGES CARTE 8608 HIP010078346735726"/>
    <m/>
    <x v="9"/>
    <n v="-71.75"/>
    <m/>
    <s v="EUR"/>
  </r>
  <r>
    <x v="36"/>
    <d v="2025-12-22T00:00:00"/>
    <s v="VIR GOUTER ENFANT CYRIL"/>
    <m/>
    <x v="6"/>
    <n v="-31"/>
    <m/>
    <s v="EUR"/>
  </r>
  <r>
    <x v="36"/>
    <d v="2025-12-22T00:00:00"/>
    <s v="VIR GOUTER JEAN LUC"/>
    <m/>
    <x v="6"/>
    <n v="-58.72"/>
    <m/>
    <s v="EUR"/>
  </r>
  <r>
    <x v="36"/>
    <d v="2025-12-22T00:00:00"/>
    <s v="PAIEMENT CB 1912 FRANCONVILLE AU BUREAU CARTE 8608 HIR012535608828953"/>
    <m/>
    <x v="6"/>
    <n v="-128.1"/>
    <m/>
    <s v="EUR"/>
  </r>
  <r>
    <x v="37"/>
    <d v="2026-01-01T00:00:00"/>
    <s v="FACT SGT26063650000636 DONT TVA 0,38EUR"/>
    <m/>
    <x v="0"/>
    <n v="-7.65"/>
    <m/>
    <s v="EUR"/>
  </r>
  <r>
    <x v="38"/>
    <d v="2026-01-15T00:00:00"/>
    <s v="PRLV SEPA FEDERATION FRANCAISE PRELEVEMENT DU 20260101"/>
    <m/>
    <x v="7"/>
    <n v="-117"/>
    <m/>
    <s v="EUR"/>
  </r>
  <r>
    <x v="39"/>
    <d v="2026-01-28T00:00:00"/>
    <s v="REM CHQ REF06365A03"/>
    <m/>
    <x v="5"/>
    <m/>
    <n v="2503.56"/>
    <s v="EUR"/>
  </r>
  <r>
    <x v="40"/>
    <d v="2026-01-01T00:00:00"/>
    <s v="SOUTIEN ASSO SPORTIVE/CULTURELL"/>
    <m/>
    <x v="4"/>
    <m/>
    <n v="7.65"/>
    <s v="EUR"/>
  </r>
  <r>
    <x v="41"/>
    <d v="2026-02-05T00:00:00"/>
    <s v="VIR PAIEMENT PROFESSEUR Y L"/>
    <m/>
    <x v="8"/>
    <n v="-1100"/>
    <m/>
    <s v="EUR"/>
  </r>
  <r>
    <x v="42"/>
    <d v="2026-02-01T00:00:00"/>
    <s v="FACT SGT26063650001519"/>
    <m/>
    <x v="0"/>
    <n v="-7.65"/>
    <m/>
    <s v="EUR"/>
  </r>
  <r>
    <x v="43"/>
    <d v="2026-02-16T00:00:00"/>
    <s v=" PRLV SEPA FEDERATION FRANCAISE"/>
    <m/>
    <x v="7"/>
    <n v="-39"/>
    <m/>
    <s v="EUR"/>
  </r>
  <r>
    <x v="44"/>
    <d v="2026-02-23T00:00:00"/>
    <s v=" PAIEMENT PSC 2102 CONFLANS SAIN"/>
    <m/>
    <x v="6"/>
    <n v="-54.8"/>
    <m/>
    <s v="EUR"/>
  </r>
  <r>
    <x v="45"/>
    <d v="2026-02-01T00:00:00"/>
    <s v="SOUTIEN ASSO SPORTIVE/CULTURELL"/>
    <m/>
    <x v="4"/>
    <m/>
    <n v="7.65"/>
    <s v="EUR"/>
  </r>
  <r>
    <x v="46"/>
    <d v="2026-03-01T00:00:00"/>
    <s v="FACT SGT26063650002403"/>
    <m/>
    <x v="0"/>
    <n v="-7.65"/>
    <m/>
    <s v="EUR"/>
  </r>
  <r>
    <x v="47"/>
    <d v="2026-03-17T00:00:00"/>
    <s v="VIR SALAIRE Y B FEVRIER MARS"/>
    <m/>
    <x v="8"/>
    <n v="-800"/>
    <m/>
    <s v="EUR"/>
  </r>
  <r>
    <x v="48"/>
    <d v="2026-03-19T00:00:00"/>
    <s v="VIR ACHATS 3 PLASTRONS 4 CASQUES"/>
    <m/>
    <x v="9"/>
    <n v="-136.31"/>
    <m/>
    <s v="EUR"/>
  </r>
  <r>
    <x v="49"/>
    <d v="2026-04-01T00:00:00"/>
    <s v="SOUTIEN ASSO SPORTIVE/CULTURELL"/>
    <m/>
    <x v="4"/>
    <m/>
    <n v="7.65"/>
    <s v="EUR"/>
  </r>
  <r>
    <x v="50"/>
    <d v="2026-04-01T00:00:00"/>
    <s v="FACT SGT26063650003307"/>
    <m/>
    <x v="0"/>
    <n v="-7.65"/>
    <m/>
    <s v="EUR"/>
  </r>
  <r>
    <x v="51"/>
    <d v="2026-04-15T00:00:00"/>
    <s v="VIR SEPA SALAIRE PROFESSEUR Y B"/>
    <m/>
    <x v="8"/>
    <n v="-400"/>
    <m/>
    <s v="EUR"/>
  </r>
  <r>
    <x v="51"/>
    <d v="2026-04-15T00:00:00"/>
    <s v="PRLV SEPA FEDERATION FRANCAISE"/>
    <m/>
    <x v="7"/>
    <n v="-156"/>
    <m/>
    <s v="EUR"/>
  </r>
  <r>
    <x v="52"/>
    <d v="2026-05-06T00:00:00"/>
    <s v="SOUTIEN ASSO SPORTIVE/CULTUREL"/>
    <m/>
    <x v="4"/>
    <m/>
    <n v="7.65"/>
    <s v="EUR"/>
  </r>
  <r>
    <x v="53"/>
    <d v="2026-05-11T00:00:00"/>
    <s v="FACT SGT26063650004205"/>
    <m/>
    <x v="0"/>
    <n v="-7.65"/>
    <m/>
    <s v="EUR"/>
  </r>
  <r>
    <x v="54"/>
    <d v="2026-05-15T00:00:00"/>
    <s v="REM CHQ REF06365R25"/>
    <m/>
    <x v="5"/>
    <m/>
    <n v="1968.32"/>
    <s v="EUR"/>
  </r>
  <r>
    <x v="55"/>
    <d v="2026-05-13T00:00:00"/>
    <s v="PAIEMENT CB 1205 LE MANS CEDEX SPORTREGIONS"/>
    <m/>
    <x v="9"/>
    <n v="-129"/>
    <m/>
    <s v="EUR"/>
  </r>
  <r>
    <x v="54"/>
    <d v="2026-05-15T00:00:00"/>
    <s v="VIR SEPA SALAIRE PROFESSEUR Y B"/>
    <m/>
    <x v="8"/>
    <n v="-400"/>
    <m/>
    <s v="EU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s v="FACT SGT26063650004205"/>
    <n v="-7.65"/>
    <m/>
  </r>
  <r>
    <x v="1"/>
    <s v="SOUTIEN ASSO SPORTIVE/CULTURELL"/>
    <m/>
    <n v="7.65"/>
  </r>
  <r>
    <x v="0"/>
    <s v="FACT SGT26063650004205"/>
    <n v="-7.65"/>
    <m/>
  </r>
  <r>
    <x v="1"/>
    <s v="SOUTIEN ASSO SPORTIVE/CULTURELL"/>
    <m/>
    <n v="7.65"/>
  </r>
  <r>
    <x v="2"/>
    <s v="VIR SEPA SALAIRE PROFESSEUR Y B"/>
    <n v="-400"/>
    <m/>
  </r>
  <r>
    <x v="2"/>
    <s v="Vir défraiement Trésorier C Hillairet"/>
    <n v="-300"/>
    <m/>
  </r>
  <r>
    <x v="2"/>
    <s v="Vir défraiement Présidente M Bourdao"/>
    <n v="-300"/>
    <m/>
  </r>
  <r>
    <x v="2"/>
    <s v="Vir défraiement Secretaire D Hayot"/>
    <n v="-300"/>
    <m/>
  </r>
  <r>
    <x v="2"/>
    <s v="Vir salaire J Verhaeghe"/>
    <n v="-800"/>
    <m/>
  </r>
  <r>
    <x v="2"/>
    <s v="Vir salaire J-L Antoine"/>
    <n v="-800"/>
    <m/>
  </r>
  <r>
    <x v="3"/>
    <s v="REM CHQ REFxxxxxxx"/>
    <m/>
    <n v="500"/>
  </r>
  <r>
    <x v="4"/>
    <s v="Virement compet restauration"/>
    <n v="-40"/>
    <m/>
  </r>
  <r>
    <x v="0"/>
    <s v="FACT SGT26063650004205"/>
    <n v="-7.65"/>
    <m/>
  </r>
  <r>
    <x v="1"/>
    <s v="SOUTIEN ASSO SPORTIVE/CULTURELL"/>
    <m/>
    <n v="7.65"/>
  </r>
  <r>
    <x v="4"/>
    <s v="Vir compet Enfant Boissons"/>
    <n v="-29.48"/>
    <m/>
  </r>
  <r>
    <x v="2"/>
    <s v="VIR SEPA SALAIRE PROFESSEUR Y B"/>
    <n v="-400"/>
    <m/>
  </r>
  <r>
    <x v="5"/>
    <s v="PAIEMENT CB  1205 LE MANS CEDEX"/>
    <n v="-129"/>
    <m/>
  </r>
  <r>
    <x v="3"/>
    <s v="REM CHQ REF06365R25"/>
    <m/>
    <n v="1968.32"/>
  </r>
  <r>
    <x v="0"/>
    <s v="FACT SGT26063650004205"/>
    <n v="-7.65"/>
    <m/>
  </r>
  <r>
    <x v="1"/>
    <s v="SOUTIEN ASSO SPORTIVE/CULTURELL"/>
    <m/>
    <n v="7.65"/>
  </r>
  <r>
    <x v="6"/>
    <s v="PRLV SEPA FEDERATION FRANCAISE"/>
    <n v="-156"/>
    <m/>
  </r>
  <r>
    <x v="2"/>
    <s v="VIR SEPA SALAIRE PROFESSEUR Y B"/>
    <n v="-400"/>
    <m/>
  </r>
  <r>
    <x v="0"/>
    <s v="FACT SGT26063650003307"/>
    <n v="-7.65"/>
    <m/>
  </r>
  <r>
    <x v="1"/>
    <s v="SOUTIEN ASSO SPORTIVE/CULTURELL"/>
    <m/>
    <n v="7.65"/>
  </r>
  <r>
    <x v="5"/>
    <s v="VIR ACHATS3 PLASTRONS 4 CASQUES"/>
    <n v="-136.31"/>
    <m/>
  </r>
  <r>
    <x v="2"/>
    <s v="VIR SALAIRE Y B FEVRIER MARS"/>
    <n v="-800"/>
    <m/>
  </r>
  <r>
    <x v="0"/>
    <s v="FACT SGT26063650002403"/>
    <n v="-7.65"/>
    <m/>
  </r>
  <r>
    <x v="1"/>
    <s v="SOUTIEN ASSO SPORTIVE/CULTURELL"/>
    <m/>
    <n v="7.65"/>
  </r>
  <r>
    <x v="4"/>
    <s v="PAIEMENT PSC 2102 CONFLANS SAIN"/>
    <n v="-54.8"/>
    <m/>
  </r>
  <r>
    <x v="6"/>
    <s v="PRLV SEPA FEDERATION FRANCAISE"/>
    <n v="-39"/>
    <m/>
  </r>
  <r>
    <x v="0"/>
    <s v="FACT SGT26063650001519"/>
    <n v="-7.65"/>
    <m/>
  </r>
  <r>
    <x v="2"/>
    <s v="VIR PAIEMENT PROFESSEUR Y L"/>
    <n v="-1100"/>
    <m/>
  </r>
  <r>
    <x v="1"/>
    <s v="SOUTIEN ASSO SPORTIVE/CULTURELL"/>
    <m/>
    <n v="7.65"/>
  </r>
  <r>
    <x v="3"/>
    <s v="EXT REM CHQ REF06365A03"/>
    <n v="-2504.0100000000002"/>
    <m/>
  </r>
  <r>
    <x v="3"/>
    <s v="REM CHQ REF06365R25"/>
    <m/>
    <n v="2503.56"/>
  </r>
  <r>
    <x v="3"/>
    <s v="REM CHQ REF06365A03"/>
    <m/>
    <n v="2504.0100000000002"/>
  </r>
  <r>
    <x v="6"/>
    <s v="PRLV SEPA FEDERATION FRANCAISE"/>
    <n v="-117"/>
    <m/>
  </r>
  <r>
    <x v="0"/>
    <s v="FACT SGT26063650000636"/>
    <n v="-7.65"/>
    <m/>
  </r>
  <r>
    <x v="1"/>
    <s v="SOUTIEN ASSO SPORTIVE/CULTURELL"/>
    <m/>
    <n v="7.65"/>
  </r>
  <r>
    <x v="4"/>
    <s v="PAIEMENT CB  1912 FRANCONVILLE"/>
    <n v="-128.1"/>
    <m/>
  </r>
  <r>
    <x v="4"/>
    <s v="VIR GOUTER JEAN LUC"/>
    <n v="-58.72"/>
    <m/>
  </r>
  <r>
    <x v="4"/>
    <s v="VIR GOUTER ENFANT CYRIL"/>
    <n v="-31"/>
    <m/>
  </r>
  <r>
    <x v="5"/>
    <s v="PAIEMENT PSC 1812 ERMONT"/>
    <n v="-71.75"/>
    <m/>
  </r>
  <r>
    <x v="5"/>
    <s v="VIR DANIEL HAYOT"/>
    <n v="-144"/>
    <m/>
  </r>
  <r>
    <x v="6"/>
    <s v="VIR COTISATION FEDERALE KCM"/>
    <n v="-200"/>
    <m/>
  </r>
  <r>
    <x v="5"/>
    <s v="VIR PARTICIPATION FLEURS"/>
    <n v="-47"/>
    <m/>
  </r>
  <r>
    <x v="0"/>
    <s v="FACT SGT25063650009661"/>
    <n v="-7.65"/>
    <m/>
  </r>
  <r>
    <x v="3"/>
    <s v="VIR MLE      DELAHAYE AURELI"/>
    <m/>
    <n v="230"/>
  </r>
  <r>
    <x v="1"/>
    <s v="SOUTIEN ASSO SPORTIVE/CULTURELL"/>
    <m/>
    <n v="7.65"/>
  </r>
  <r>
    <x v="4"/>
    <s v="PAIEMENT CB  2411 ERMONT"/>
    <n v="-4.38"/>
    <m/>
  </r>
  <r>
    <x v="6"/>
    <s v="PRLV SEPA FEDERATION FRANCAISE"/>
    <n v="-507"/>
    <m/>
  </r>
  <r>
    <x v="4"/>
    <s v="VIR HILLAIRET CYRIL"/>
    <n v="-49.84"/>
    <m/>
  </r>
  <r>
    <x v="0"/>
    <s v="FACT SGT25063650008792"/>
    <n v="-7.65"/>
    <m/>
  </r>
  <r>
    <x v="1"/>
    <s v="SOUTIEN ASSO SPORTIVE/CULTURELL"/>
    <m/>
    <n v="7.65"/>
  </r>
  <r>
    <x v="3"/>
    <s v="VIR M OU MME TACCHINI BRUNO"/>
    <m/>
    <n v="350"/>
  </r>
  <r>
    <x v="2"/>
    <s v="VIR SALAIRE KCM SEPT OCT"/>
    <n v="-900"/>
    <m/>
  </r>
  <r>
    <x v="6"/>
    <s v="PRLV SEPA FEDERATION FRANCAISE"/>
    <n v="-1443"/>
    <m/>
  </r>
  <r>
    <x v="7"/>
    <s v="VIR MONEY OUT P005E08IO00252503"/>
    <m/>
    <n v="14.5"/>
  </r>
  <r>
    <x v="3"/>
    <s v="REM CHQ REF06365A03"/>
    <m/>
    <n v="4001.17"/>
  </r>
  <r>
    <x v="0"/>
    <s v="FACT SGT25063650007937"/>
    <n v="-7.65"/>
    <m/>
  </r>
  <r>
    <x v="1"/>
    <s v="SOUTIEN ASSO SPORTIVE/CULTURELL"/>
    <m/>
    <n v="7.65"/>
  </r>
  <r>
    <x v="3"/>
    <s v="REM CHQ REF06365A03"/>
    <m/>
    <n v="50"/>
  </r>
  <r>
    <x v="3"/>
    <s v="REM CHQ REF06365A03"/>
    <m/>
    <n v="250"/>
  </r>
  <r>
    <x v="3"/>
    <s v="REM CHQ REF06365A03"/>
    <m/>
    <n v="250"/>
  </r>
  <r>
    <x v="3"/>
    <s v="REM CHQ REF06365A03"/>
    <m/>
    <n v="250"/>
  </r>
  <r>
    <x v="3"/>
    <s v="REM CHQ REF06365A03"/>
    <m/>
    <n v="150"/>
  </r>
  <r>
    <x v="3"/>
    <s v="REM CHQ REF06365A03"/>
    <m/>
    <n v="150"/>
  </r>
  <r>
    <x v="3"/>
    <s v="REM CHQ REF06365A03"/>
    <m/>
    <n v="250"/>
  </r>
  <r>
    <x v="3"/>
    <s v="REM CHQ REF06365A03"/>
    <m/>
    <n v="96.66"/>
  </r>
  <r>
    <x v="3"/>
    <s v="REM CHQ REF06365A03"/>
    <m/>
    <n v="116.68"/>
  </r>
  <r>
    <x v="3"/>
    <s v="REM CHQ REF06365A03"/>
    <m/>
    <n v="350"/>
  </r>
  <r>
    <x v="3"/>
    <s v="REM CHQ REF06365A03"/>
    <m/>
    <n v="39"/>
  </r>
  <r>
    <x v="3"/>
    <s v="REM CHQ REF06365A03"/>
    <m/>
    <n v="250"/>
  </r>
  <r>
    <x v="3"/>
    <s v="VIR M.       BRICHORY JEAN M"/>
    <m/>
    <n v="340"/>
  </r>
  <r>
    <x v="4"/>
    <s v="VIR COURSES POT RENTREE"/>
    <n v="-22.63"/>
    <m/>
  </r>
  <r>
    <x v="3"/>
    <s v="VIR M OU MME PAQUET WILLIAM"/>
    <m/>
    <n v="39"/>
  </r>
  <r>
    <x v="0"/>
    <s v="FACT SGT25063650007084"/>
    <n v="-7.65"/>
    <m/>
  </r>
  <r>
    <x v="3"/>
    <s v="VIR INST MME CHAYVIALLE DELPHINE"/>
    <m/>
    <n v="250"/>
  </r>
  <r>
    <x v="1"/>
    <s v="SOUTIEN ASSO SPORTIVE/CULTURELL"/>
    <m/>
    <n v="7.65"/>
  </r>
  <r>
    <x v="0"/>
    <s v="FACT SGT25063650006247"/>
    <n v="-7.6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F9CCC2-3F13-4C54-A964-B74EF02AE617}" name="Tableau croisé dynamique5" cacheId="4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2" firstHeaderRow="0" firstDataRow="1" firstDataCol="1"/>
  <pivotFields count="4">
    <pivotField axis="axisRow" showAll="0">
      <items count="9">
        <item x="3"/>
        <item x="6"/>
        <item x="4"/>
        <item x="5"/>
        <item x="2"/>
        <item x="0"/>
        <item x="1"/>
        <item x="7"/>
        <item t="default"/>
      </items>
    </pivotField>
    <pivotField showAll="0"/>
    <pivotField dataField="1"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ortie" fld="2" baseField="0" baseItem="0"/>
    <dataField name="Somme de Entré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A689F6-98DB-42FD-94CB-A2F073525025}" name="Tableau croisé dynamique1" cacheId="1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4" firstHeaderRow="0" firstDataRow="1" firstDataCol="1"/>
  <pivotFields count="11">
    <pivotField numFmtId="14" showAll="0">
      <items count="57">
        <item x="0"/>
        <item x="1"/>
        <item x="2"/>
        <item x="3"/>
        <item x="5"/>
        <item x="4"/>
        <item x="8"/>
        <item x="6"/>
        <item x="7"/>
        <item x="11"/>
        <item x="9"/>
        <item x="10"/>
        <item x="14"/>
        <item x="12"/>
        <item x="15"/>
        <item x="16"/>
        <item x="17"/>
        <item x="13"/>
        <item x="18"/>
        <item x="20"/>
        <item x="21"/>
        <item x="22"/>
        <item x="23"/>
        <item x="24"/>
        <item x="19"/>
        <item x="25"/>
        <item x="27"/>
        <item x="28"/>
        <item x="29"/>
        <item x="26"/>
        <item x="32"/>
        <item x="30"/>
        <item x="33"/>
        <item x="34"/>
        <item x="35"/>
        <item x="36"/>
        <item x="31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5"/>
        <item x="54"/>
        <item t="default"/>
      </items>
    </pivotField>
    <pivotField numFmtId="14" showAll="0"/>
    <pivotField showAll="0"/>
    <pivotField showAll="0"/>
    <pivotField axis="axisRow" showAll="0">
      <items count="12">
        <item x="5"/>
        <item x="7"/>
        <item x="6"/>
        <item x="9"/>
        <item x="1"/>
        <item x="3"/>
        <item x="8"/>
        <item x="0"/>
        <item x="4"/>
        <item x="2"/>
        <item m="1" x="10"/>
        <item t="default"/>
      </items>
    </pivotField>
    <pivotField dataField="1" showAll="0"/>
    <pivotField dataField="1"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ébit" fld="5" baseField="0" baseItem="0"/>
    <dataField name="Somme de Crédit" fld="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sigward@gmail.com" TargetMode="External"/><Relationship Id="rId117" Type="http://schemas.openxmlformats.org/officeDocument/2006/relationships/hyperlink" Target="mailto:nadia.laaraj@gmail.com" TargetMode="External"/><Relationship Id="rId21" Type="http://schemas.openxmlformats.org/officeDocument/2006/relationships/hyperlink" Target="mailto:lrevel99@yahoo.fr" TargetMode="External"/><Relationship Id="rId42" Type="http://schemas.openxmlformats.org/officeDocument/2006/relationships/hyperlink" Target="mailto:alinedupin@msn.com" TargetMode="External"/><Relationship Id="rId47" Type="http://schemas.openxmlformats.org/officeDocument/2006/relationships/hyperlink" Target="mailto:mariehelene.rhee@gmail.com" TargetMode="External"/><Relationship Id="rId63" Type="http://schemas.openxmlformats.org/officeDocument/2006/relationships/hyperlink" Target="mailto:elise.collin@gmail.com" TargetMode="External"/><Relationship Id="rId68" Type="http://schemas.openxmlformats.org/officeDocument/2006/relationships/hyperlink" Target="mailto:perrin.gisbert@wanadoo.fr" TargetMode="External"/><Relationship Id="rId84" Type="http://schemas.openxmlformats.org/officeDocument/2006/relationships/hyperlink" Target="mailto:canfrereaurelie@gmail.com" TargetMode="External"/><Relationship Id="rId89" Type="http://schemas.openxmlformats.org/officeDocument/2006/relationships/hyperlink" Target="mailto:alexandre.profizi@gmail.com" TargetMode="External"/><Relationship Id="rId112" Type="http://schemas.openxmlformats.org/officeDocument/2006/relationships/hyperlink" Target="mailto:fredaubin24@gmail.com" TargetMode="External"/><Relationship Id="rId133" Type="http://schemas.openxmlformats.org/officeDocument/2006/relationships/hyperlink" Target="mailto:asboke@hotmail.fr" TargetMode="External"/><Relationship Id="rId138" Type="http://schemas.openxmlformats.org/officeDocument/2006/relationships/hyperlink" Target="mailto:lgmaquet@yahoo.fr" TargetMode="External"/><Relationship Id="rId154" Type="http://schemas.openxmlformats.org/officeDocument/2006/relationships/hyperlink" Target="mailto:delahaye.aurelie83@gmail.com" TargetMode="External"/><Relationship Id="rId159" Type="http://schemas.openxmlformats.org/officeDocument/2006/relationships/hyperlink" Target="mailto:jeanluc.albert.antoine@gmail.com" TargetMode="External"/><Relationship Id="rId175" Type="http://schemas.openxmlformats.org/officeDocument/2006/relationships/hyperlink" Target="mailto:mickael_39@hotmail.com" TargetMode="External"/><Relationship Id="rId170" Type="http://schemas.openxmlformats.org/officeDocument/2006/relationships/hyperlink" Target="mailto:raissamvoula6@gmail.com" TargetMode="External"/><Relationship Id="rId16" Type="http://schemas.openxmlformats.org/officeDocument/2006/relationships/hyperlink" Target="mailto:daniel.hayot@9online.fr" TargetMode="External"/><Relationship Id="rId107" Type="http://schemas.openxmlformats.org/officeDocument/2006/relationships/hyperlink" Target="mailto:clouxperez@gmail.com" TargetMode="External"/><Relationship Id="rId11" Type="http://schemas.openxmlformats.org/officeDocument/2006/relationships/hyperlink" Target="mailto:phrouxel@gmail.com" TargetMode="External"/><Relationship Id="rId32" Type="http://schemas.openxmlformats.org/officeDocument/2006/relationships/hyperlink" Target="mailto:sabrinapenel@gmail.com" TargetMode="External"/><Relationship Id="rId37" Type="http://schemas.openxmlformats.org/officeDocument/2006/relationships/hyperlink" Target="mailto:clouxperez@gmail.com" TargetMode="External"/><Relationship Id="rId53" Type="http://schemas.openxmlformats.org/officeDocument/2006/relationships/hyperlink" Target="mailto:julien.mereaux@gmail.com" TargetMode="External"/><Relationship Id="rId58" Type="http://schemas.openxmlformats.org/officeDocument/2006/relationships/hyperlink" Target="mailto:manon.bourbao@gmail.com" TargetMode="External"/><Relationship Id="rId74" Type="http://schemas.openxmlformats.org/officeDocument/2006/relationships/hyperlink" Target="mailto:e.courbe@orange.fr" TargetMode="External"/><Relationship Id="rId79" Type="http://schemas.openxmlformats.org/officeDocument/2006/relationships/hyperlink" Target="mailto:shotokan-kcmv@live.fr" TargetMode="External"/><Relationship Id="rId102" Type="http://schemas.openxmlformats.org/officeDocument/2006/relationships/hyperlink" Target="mailto:jamesdupasquier@yahoo.com" TargetMode="External"/><Relationship Id="rId123" Type="http://schemas.openxmlformats.org/officeDocument/2006/relationships/hyperlink" Target="mailto:bbelzon@gmail.com" TargetMode="External"/><Relationship Id="rId128" Type="http://schemas.openxmlformats.org/officeDocument/2006/relationships/hyperlink" Target="mailto:alexandra.marquesda@orange.fr" TargetMode="External"/><Relationship Id="rId144" Type="http://schemas.openxmlformats.org/officeDocument/2006/relationships/hyperlink" Target="mailto:alainlereculey@yahoo.fr" TargetMode="External"/><Relationship Id="rId149" Type="http://schemas.openxmlformats.org/officeDocument/2006/relationships/hyperlink" Target="mailto:doumebaldi@orange.fr" TargetMode="External"/><Relationship Id="rId5" Type="http://schemas.openxmlformats.org/officeDocument/2006/relationships/hyperlink" Target="mailto:isabelle.deschamps6@orange.fr" TargetMode="External"/><Relationship Id="rId90" Type="http://schemas.openxmlformats.org/officeDocument/2006/relationships/hyperlink" Target="mailto:nunoedgarcia@gmail.com" TargetMode="External"/><Relationship Id="rId95" Type="http://schemas.openxmlformats.org/officeDocument/2006/relationships/hyperlink" Target="mailto:wided.iacobucci@sfr.fr" TargetMode="External"/><Relationship Id="rId160" Type="http://schemas.openxmlformats.org/officeDocument/2006/relationships/hyperlink" Target="mailto:philippe.girault@konecto.eu" TargetMode="External"/><Relationship Id="rId165" Type="http://schemas.openxmlformats.org/officeDocument/2006/relationships/hyperlink" Target="mailto:max-gun@outlook.fr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mailto:zoe.massoubre@gmail.com" TargetMode="External"/><Relationship Id="rId27" Type="http://schemas.openxmlformats.org/officeDocument/2006/relationships/hyperlink" Target="mailto:karen.peoujourdain@gmail.com" TargetMode="External"/><Relationship Id="rId43" Type="http://schemas.openxmlformats.org/officeDocument/2006/relationships/hyperlink" Target="mailto:laurent.disbeaux@gmail.com" TargetMode="External"/><Relationship Id="rId48" Type="http://schemas.openxmlformats.org/officeDocument/2006/relationships/hyperlink" Target="mailto:vguillemain@hotmail.fr" TargetMode="External"/><Relationship Id="rId64" Type="http://schemas.openxmlformats.org/officeDocument/2006/relationships/hyperlink" Target="mailto:el.kanouninouhad@hotmail.com" TargetMode="External"/><Relationship Id="rId69" Type="http://schemas.openxmlformats.org/officeDocument/2006/relationships/hyperlink" Target="mailto:nonoze@hotmail.com" TargetMode="External"/><Relationship Id="rId113" Type="http://schemas.openxmlformats.org/officeDocument/2006/relationships/hyperlink" Target="mailto:mag.boyon@gmail.com" TargetMode="External"/><Relationship Id="rId118" Type="http://schemas.openxmlformats.org/officeDocument/2006/relationships/hyperlink" Target="mailto:oujdanchakroun@msn.com" TargetMode="External"/><Relationship Id="rId134" Type="http://schemas.openxmlformats.org/officeDocument/2006/relationships/hyperlink" Target="mailto:stephanie.safu@yahoo.fr" TargetMode="External"/><Relationship Id="rId139" Type="http://schemas.openxmlformats.org/officeDocument/2006/relationships/hyperlink" Target="mailto:alexandracamille@hotmail.fr" TargetMode="External"/><Relationship Id="rId80" Type="http://schemas.openxmlformats.org/officeDocument/2006/relationships/hyperlink" Target="mailto:shotokan-kcmv@live.fr" TargetMode="External"/><Relationship Id="rId85" Type="http://schemas.openxmlformats.org/officeDocument/2006/relationships/hyperlink" Target="mailto:tifrwan.kolsch@gmail.com" TargetMode="External"/><Relationship Id="rId150" Type="http://schemas.openxmlformats.org/officeDocument/2006/relationships/hyperlink" Target="mailto:balicki.jacques@free.fr" TargetMode="External"/><Relationship Id="rId155" Type="http://schemas.openxmlformats.org/officeDocument/2006/relationships/hyperlink" Target="mailto:sahrafajal@hotmail.com" TargetMode="External"/><Relationship Id="rId171" Type="http://schemas.openxmlformats.org/officeDocument/2006/relationships/hyperlink" Target="mailto:ndep74@gmail.com" TargetMode="External"/><Relationship Id="rId176" Type="http://schemas.openxmlformats.org/officeDocument/2006/relationships/hyperlink" Target="mailto:mimicolours@hotmail.fr" TargetMode="External"/><Relationship Id="rId12" Type="http://schemas.openxmlformats.org/officeDocument/2006/relationships/hyperlink" Target="mailto:sarah.foucher@neuf.fr" TargetMode="External"/><Relationship Id="rId17" Type="http://schemas.openxmlformats.org/officeDocument/2006/relationships/hyperlink" Target="mailto:daniel.hayot@9online.fr" TargetMode="External"/><Relationship Id="rId33" Type="http://schemas.openxmlformats.org/officeDocument/2006/relationships/hyperlink" Target="mailto:giraud.didier78@gmail.com" TargetMode="External"/><Relationship Id="rId38" Type="http://schemas.openxmlformats.org/officeDocument/2006/relationships/hyperlink" Target="mailto:renaud.aubin@gmail.com" TargetMode="External"/><Relationship Id="rId59" Type="http://schemas.openxmlformats.org/officeDocument/2006/relationships/hyperlink" Target="mailto:gardinat@gmail.com" TargetMode="External"/><Relationship Id="rId103" Type="http://schemas.openxmlformats.org/officeDocument/2006/relationships/hyperlink" Target="mailto:jamesdupasquier@yahoo.com" TargetMode="External"/><Relationship Id="rId108" Type="http://schemas.openxmlformats.org/officeDocument/2006/relationships/hyperlink" Target="mailto:marc.matifet@gmail.com" TargetMode="External"/><Relationship Id="rId124" Type="http://schemas.openxmlformats.org/officeDocument/2006/relationships/hyperlink" Target="mailto:dialloawa306@gmail.com" TargetMode="External"/><Relationship Id="rId129" Type="http://schemas.openxmlformats.org/officeDocument/2006/relationships/hyperlink" Target="mailto:boissiere@wanadoo.fr" TargetMode="External"/><Relationship Id="rId54" Type="http://schemas.openxmlformats.org/officeDocument/2006/relationships/hyperlink" Target="mailto:bruno.rouy@gmail.com" TargetMode="External"/><Relationship Id="rId70" Type="http://schemas.openxmlformats.org/officeDocument/2006/relationships/hyperlink" Target="mailto:stevenjimmy@live.fr" TargetMode="External"/><Relationship Id="rId75" Type="http://schemas.openxmlformats.org/officeDocument/2006/relationships/hyperlink" Target="mailto:famille.cailliaux@free.fr" TargetMode="External"/><Relationship Id="rId91" Type="http://schemas.openxmlformats.org/officeDocument/2006/relationships/hyperlink" Target="mailto:cyrilhillairet@hotmail.fr" TargetMode="External"/><Relationship Id="rId96" Type="http://schemas.openxmlformats.org/officeDocument/2006/relationships/hyperlink" Target="mailto:baptisteridel.1@gmail.com" TargetMode="External"/><Relationship Id="rId140" Type="http://schemas.openxmlformats.org/officeDocument/2006/relationships/hyperlink" Target="mailto:sandgazeau@icloud.com" TargetMode="External"/><Relationship Id="rId145" Type="http://schemas.openxmlformats.org/officeDocument/2006/relationships/hyperlink" Target="mailto:eline.lereculey@gmail.com" TargetMode="External"/><Relationship Id="rId161" Type="http://schemas.openxmlformats.org/officeDocument/2006/relationships/hyperlink" Target="mailto:zorio.martine@gmail.com" TargetMode="External"/><Relationship Id="rId166" Type="http://schemas.openxmlformats.org/officeDocument/2006/relationships/hyperlink" Target="mailto:morandirh@gmail.com" TargetMode="External"/><Relationship Id="rId1" Type="http://schemas.openxmlformats.org/officeDocument/2006/relationships/hyperlink" Target="mailto:renaud.smagghe@gmail.com" TargetMode="External"/><Relationship Id="rId6" Type="http://schemas.openxmlformats.org/officeDocument/2006/relationships/hyperlink" Target="mailto:karine.lefebvre01@gmail.com" TargetMode="External"/><Relationship Id="rId23" Type="http://schemas.openxmlformats.org/officeDocument/2006/relationships/hyperlink" Target="mailto:famille.gault@orange.fr" TargetMode="External"/><Relationship Id="rId28" Type="http://schemas.openxmlformats.org/officeDocument/2006/relationships/hyperlink" Target="mailto:celinearmitage71@yahoo.fr" TargetMode="External"/><Relationship Id="rId49" Type="http://schemas.openxmlformats.org/officeDocument/2006/relationships/hyperlink" Target="mailto:slafleur974@gmail.com" TargetMode="External"/><Relationship Id="rId114" Type="http://schemas.openxmlformats.org/officeDocument/2006/relationships/hyperlink" Target="mailto:pierre.rivello@sfr.fr" TargetMode="External"/><Relationship Id="rId119" Type="http://schemas.openxmlformats.org/officeDocument/2006/relationships/hyperlink" Target="mailto:flavienlam@aol.com" TargetMode="External"/><Relationship Id="rId44" Type="http://schemas.openxmlformats.org/officeDocument/2006/relationships/hyperlink" Target="mailto:h_moriaux@orange.fr" TargetMode="External"/><Relationship Id="rId60" Type="http://schemas.openxmlformats.org/officeDocument/2006/relationships/hyperlink" Target="mailto:pelerin.thierry@orange.fr" TargetMode="External"/><Relationship Id="rId65" Type="http://schemas.openxmlformats.org/officeDocument/2006/relationships/hyperlink" Target="mailto:emiliedu95@hotmail.fr" TargetMode="External"/><Relationship Id="rId81" Type="http://schemas.openxmlformats.org/officeDocument/2006/relationships/hyperlink" Target="mailto:jdelannoy@free.fr" TargetMode="External"/><Relationship Id="rId86" Type="http://schemas.openxmlformats.org/officeDocument/2006/relationships/hyperlink" Target="mailto:morandirh@gmail.com" TargetMode="External"/><Relationship Id="rId130" Type="http://schemas.openxmlformats.org/officeDocument/2006/relationships/hyperlink" Target="mailto:ruflette@orange.fr" TargetMode="External"/><Relationship Id="rId135" Type="http://schemas.openxmlformats.org/officeDocument/2006/relationships/hyperlink" Target="mailto:frederic.raynal@edhec.com" TargetMode="External"/><Relationship Id="rId151" Type="http://schemas.openxmlformats.org/officeDocument/2006/relationships/hyperlink" Target="mailto:christophe.tremouilleres@gmail.com" TargetMode="External"/><Relationship Id="rId156" Type="http://schemas.openxmlformats.org/officeDocument/2006/relationships/hyperlink" Target="mailto:sahrafajal@hotmail.com" TargetMode="External"/><Relationship Id="rId177" Type="http://schemas.openxmlformats.org/officeDocument/2006/relationships/hyperlink" Target="mailto:l.leturque@gmail.com" TargetMode="External"/><Relationship Id="rId4" Type="http://schemas.openxmlformats.org/officeDocument/2006/relationships/hyperlink" Target="mailto:antoine-thomas.deschamps@wanadoo.fr" TargetMode="External"/><Relationship Id="rId9" Type="http://schemas.openxmlformats.org/officeDocument/2006/relationships/hyperlink" Target="mailto:essomedolores@gmail.com" TargetMode="External"/><Relationship Id="rId172" Type="http://schemas.openxmlformats.org/officeDocument/2006/relationships/hyperlink" Target="mailto:ndep74@gmail.com" TargetMode="External"/><Relationship Id="rId180" Type="http://schemas.openxmlformats.org/officeDocument/2006/relationships/hyperlink" Target="mailto:chrystelle.ayache@gmail.com" TargetMode="External"/><Relationship Id="rId13" Type="http://schemas.openxmlformats.org/officeDocument/2006/relationships/hyperlink" Target="mailto:cindymoutounaick@yahoo.fr" TargetMode="External"/><Relationship Id="rId18" Type="http://schemas.openxmlformats.org/officeDocument/2006/relationships/hyperlink" Target="mailto:reslingersabine@gmail.com" TargetMode="External"/><Relationship Id="rId39" Type="http://schemas.openxmlformats.org/officeDocument/2006/relationships/hyperlink" Target="mailto:eliott.aubin@gmail.com" TargetMode="External"/><Relationship Id="rId109" Type="http://schemas.openxmlformats.org/officeDocument/2006/relationships/hyperlink" Target="mailto:evabelzon@gmail.com" TargetMode="External"/><Relationship Id="rId34" Type="http://schemas.openxmlformats.org/officeDocument/2006/relationships/hyperlink" Target="mailto:marieclairemarques@gmail.com" TargetMode="External"/><Relationship Id="rId50" Type="http://schemas.openxmlformats.org/officeDocument/2006/relationships/hyperlink" Target="mailto:fatouba1979@gmail.com" TargetMode="External"/><Relationship Id="rId55" Type="http://schemas.openxmlformats.org/officeDocument/2006/relationships/hyperlink" Target="mailto:bruno.rouy@gmail.com" TargetMode="External"/><Relationship Id="rId76" Type="http://schemas.openxmlformats.org/officeDocument/2006/relationships/hyperlink" Target="mailto:jean.laury1@free.fr" TargetMode="External"/><Relationship Id="rId97" Type="http://schemas.openxmlformats.org/officeDocument/2006/relationships/hyperlink" Target="mailto:myriam@pasquet.com" TargetMode="External"/><Relationship Id="rId104" Type="http://schemas.openxmlformats.org/officeDocument/2006/relationships/hyperlink" Target="mailto:carolinebucaille@yahoo.fr" TargetMode="External"/><Relationship Id="rId120" Type="http://schemas.openxmlformats.org/officeDocument/2006/relationships/hyperlink" Target="mailto:o.ducloyer@laposte.net" TargetMode="External"/><Relationship Id="rId125" Type="http://schemas.openxmlformats.org/officeDocument/2006/relationships/hyperlink" Target="mailto:julienverhaeghe@wanadoo.fr" TargetMode="External"/><Relationship Id="rId141" Type="http://schemas.openxmlformats.org/officeDocument/2006/relationships/hyperlink" Target="mailto:blancmarc@icloud.com" TargetMode="External"/><Relationship Id="rId146" Type="http://schemas.openxmlformats.org/officeDocument/2006/relationships/hyperlink" Target="mailto:richard.cresson@gmail.com" TargetMode="External"/><Relationship Id="rId167" Type="http://schemas.openxmlformats.org/officeDocument/2006/relationships/hyperlink" Target="mailto:l-aubinais@orange.fr" TargetMode="External"/><Relationship Id="rId7" Type="http://schemas.openxmlformats.org/officeDocument/2006/relationships/hyperlink" Target="mailto:soxi44_44@hotmail.com" TargetMode="External"/><Relationship Id="rId71" Type="http://schemas.openxmlformats.org/officeDocument/2006/relationships/hyperlink" Target="mailto:vlemesle64@gmail.com" TargetMode="External"/><Relationship Id="rId92" Type="http://schemas.openxmlformats.org/officeDocument/2006/relationships/hyperlink" Target="mailto:delnicolas723@yahoo.com" TargetMode="External"/><Relationship Id="rId162" Type="http://schemas.openxmlformats.org/officeDocument/2006/relationships/hyperlink" Target="mailto:sanae.lagadic@gmail.com" TargetMode="External"/><Relationship Id="rId2" Type="http://schemas.openxmlformats.org/officeDocument/2006/relationships/hyperlink" Target="mailto:veronique.dangla@wanadoo.fr" TargetMode="External"/><Relationship Id="rId29" Type="http://schemas.openxmlformats.org/officeDocument/2006/relationships/hyperlink" Target="mailto:joanna.dubois.k@gmail.com" TargetMode="External"/><Relationship Id="rId24" Type="http://schemas.openxmlformats.org/officeDocument/2006/relationships/hyperlink" Target="mailto:kcamus@free.fr" TargetMode="External"/><Relationship Id="rId40" Type="http://schemas.openxmlformats.org/officeDocument/2006/relationships/hyperlink" Target="mailto:sacha.c.aubin@gmail.com" TargetMode="External"/><Relationship Id="rId45" Type="http://schemas.openxmlformats.org/officeDocument/2006/relationships/hyperlink" Target="mailto:epean21@gmail.com" TargetMode="External"/><Relationship Id="rId66" Type="http://schemas.openxmlformats.org/officeDocument/2006/relationships/hyperlink" Target="mailto:celine.savigny@fr.ey.com" TargetMode="External"/><Relationship Id="rId87" Type="http://schemas.openxmlformats.org/officeDocument/2006/relationships/hyperlink" Target="mailto:v.estibotte@free.fr" TargetMode="External"/><Relationship Id="rId110" Type="http://schemas.openxmlformats.org/officeDocument/2006/relationships/hyperlink" Target="mailto:laurent-lacroix@orange.fr" TargetMode="External"/><Relationship Id="rId115" Type="http://schemas.openxmlformats.org/officeDocument/2006/relationships/hyperlink" Target="mailto:yoann.tlbt@gmail.com" TargetMode="External"/><Relationship Id="rId131" Type="http://schemas.openxmlformats.org/officeDocument/2006/relationships/hyperlink" Target="mailto:nat78.langlois@gmail.com" TargetMode="External"/><Relationship Id="rId136" Type="http://schemas.openxmlformats.org/officeDocument/2006/relationships/hyperlink" Target="mailto:christian.jakob@club-internet.fr" TargetMode="External"/><Relationship Id="rId157" Type="http://schemas.openxmlformats.org/officeDocument/2006/relationships/hyperlink" Target="mailto:cedricallier@gmail.com" TargetMode="External"/><Relationship Id="rId178" Type="http://schemas.openxmlformats.org/officeDocument/2006/relationships/hyperlink" Target="mailto:sahrafajal@hotmail.com" TargetMode="External"/><Relationship Id="rId61" Type="http://schemas.openxmlformats.org/officeDocument/2006/relationships/hyperlink" Target="mailto:pelerin.thierry@orange.fr" TargetMode="External"/><Relationship Id="rId82" Type="http://schemas.openxmlformats.org/officeDocument/2006/relationships/hyperlink" Target="mailto:jdelannoy@free.fr" TargetMode="External"/><Relationship Id="rId152" Type="http://schemas.openxmlformats.org/officeDocument/2006/relationships/hyperlink" Target="mailto:pascal.bationo@gmail.com" TargetMode="External"/><Relationship Id="rId173" Type="http://schemas.openxmlformats.org/officeDocument/2006/relationships/hyperlink" Target="mailto:ndep74@gmail.com" TargetMode="External"/><Relationship Id="rId19" Type="http://schemas.openxmlformats.org/officeDocument/2006/relationships/hyperlink" Target="mailto:r.ungerboulanger@gmail.com" TargetMode="External"/><Relationship Id="rId14" Type="http://schemas.openxmlformats.org/officeDocument/2006/relationships/hyperlink" Target="mailto:fabrice.crassin@orange.fr" TargetMode="External"/><Relationship Id="rId30" Type="http://schemas.openxmlformats.org/officeDocument/2006/relationships/hyperlink" Target="mailto:joanna.dubois.k@gmail.com" TargetMode="External"/><Relationship Id="rId35" Type="http://schemas.openxmlformats.org/officeDocument/2006/relationships/hyperlink" Target="mailto:drame.abdou@gmail.com" TargetMode="External"/><Relationship Id="rId56" Type="http://schemas.openxmlformats.org/officeDocument/2006/relationships/hyperlink" Target="mailto:kantesiby01@gmail.com" TargetMode="External"/><Relationship Id="rId77" Type="http://schemas.openxmlformats.org/officeDocument/2006/relationships/hyperlink" Target="mailto:daoudadiallo644@gmail.com" TargetMode="External"/><Relationship Id="rId100" Type="http://schemas.openxmlformats.org/officeDocument/2006/relationships/hyperlink" Target="mailto:c_guette@hotmail.com" TargetMode="External"/><Relationship Id="rId105" Type="http://schemas.openxmlformats.org/officeDocument/2006/relationships/hyperlink" Target="mailto:jmdevin78@gmail.com" TargetMode="External"/><Relationship Id="rId126" Type="http://schemas.openxmlformats.org/officeDocument/2006/relationships/hyperlink" Target="mailto:yannick.legall@hotmail.fr" TargetMode="External"/><Relationship Id="rId147" Type="http://schemas.openxmlformats.org/officeDocument/2006/relationships/hyperlink" Target="mailto:defelice.emmanuel@gmail.com" TargetMode="External"/><Relationship Id="rId168" Type="http://schemas.openxmlformats.org/officeDocument/2006/relationships/hyperlink" Target="mailto:renaud.aubin@gmail.com" TargetMode="External"/><Relationship Id="rId8" Type="http://schemas.openxmlformats.org/officeDocument/2006/relationships/hyperlink" Target="mailto:g.inacio@live.fr" TargetMode="External"/><Relationship Id="rId51" Type="http://schemas.openxmlformats.org/officeDocument/2006/relationships/hyperlink" Target="mailto:fatouba1979@gmail.com" TargetMode="External"/><Relationship Id="rId72" Type="http://schemas.openxmlformats.org/officeDocument/2006/relationships/hyperlink" Target="mailto:mohamed78999@hotmail.com" TargetMode="External"/><Relationship Id="rId93" Type="http://schemas.openxmlformats.org/officeDocument/2006/relationships/hyperlink" Target="mailto:alicejolivel@gmail.com" TargetMode="External"/><Relationship Id="rId98" Type="http://schemas.openxmlformats.org/officeDocument/2006/relationships/hyperlink" Target="mailto:cd.sirbu99@gmail.com" TargetMode="External"/><Relationship Id="rId121" Type="http://schemas.openxmlformats.org/officeDocument/2006/relationships/hyperlink" Target="mailto:virginiecastro@free.fr" TargetMode="External"/><Relationship Id="rId142" Type="http://schemas.openxmlformats.org/officeDocument/2006/relationships/hyperlink" Target="mailto:blancmarc@icloud.com" TargetMode="External"/><Relationship Id="rId163" Type="http://schemas.openxmlformats.org/officeDocument/2006/relationships/hyperlink" Target="mailto:priscilladupeu@hotmail.fr" TargetMode="External"/><Relationship Id="rId3" Type="http://schemas.openxmlformats.org/officeDocument/2006/relationships/hyperlink" Target="mailto:alain-andre.deschamps@wanadoo.fr" TargetMode="External"/><Relationship Id="rId25" Type="http://schemas.openxmlformats.org/officeDocument/2006/relationships/hyperlink" Target="mailto:pothain.family@bbox.fr" TargetMode="External"/><Relationship Id="rId46" Type="http://schemas.openxmlformats.org/officeDocument/2006/relationships/hyperlink" Target="mailto:epean21@gmail.com" TargetMode="External"/><Relationship Id="rId67" Type="http://schemas.openxmlformats.org/officeDocument/2006/relationships/hyperlink" Target="mailto:perrin.gisbert@wanadoo.fr" TargetMode="External"/><Relationship Id="rId116" Type="http://schemas.openxmlformats.org/officeDocument/2006/relationships/hyperlink" Target="mailto:nadia.laaraj@gmail.com" TargetMode="External"/><Relationship Id="rId137" Type="http://schemas.openxmlformats.org/officeDocument/2006/relationships/hyperlink" Target="mailto:vanuf@yahoo.fr" TargetMode="External"/><Relationship Id="rId158" Type="http://schemas.openxmlformats.org/officeDocument/2006/relationships/hyperlink" Target="mailto:apvlbm@free.fr" TargetMode="External"/><Relationship Id="rId20" Type="http://schemas.openxmlformats.org/officeDocument/2006/relationships/hyperlink" Target="mailto:petrymaureen9@gmail.com" TargetMode="External"/><Relationship Id="rId41" Type="http://schemas.openxmlformats.org/officeDocument/2006/relationships/hyperlink" Target="mailto:clouxperez@gmail.com" TargetMode="External"/><Relationship Id="rId62" Type="http://schemas.openxmlformats.org/officeDocument/2006/relationships/hyperlink" Target="mailto:christophe.collin@gmail.com" TargetMode="External"/><Relationship Id="rId83" Type="http://schemas.openxmlformats.org/officeDocument/2006/relationships/hyperlink" Target="mailto:emilie.giordani@gmail.com" TargetMode="External"/><Relationship Id="rId88" Type="http://schemas.openxmlformats.org/officeDocument/2006/relationships/hyperlink" Target="mailto:olca.b@sfr.fr" TargetMode="External"/><Relationship Id="rId111" Type="http://schemas.openxmlformats.org/officeDocument/2006/relationships/hyperlink" Target="mailto:fredaubin24@gmail.com" TargetMode="External"/><Relationship Id="rId132" Type="http://schemas.openxmlformats.org/officeDocument/2006/relationships/hyperlink" Target="mailto:nat78.langlois@gmail.com" TargetMode="External"/><Relationship Id="rId153" Type="http://schemas.openxmlformats.org/officeDocument/2006/relationships/hyperlink" Target="mailto:jdenance@orange.fr" TargetMode="External"/><Relationship Id="rId174" Type="http://schemas.openxmlformats.org/officeDocument/2006/relationships/hyperlink" Target="mailto:elmehdaoui.sanae@gmail.com" TargetMode="External"/><Relationship Id="rId179" Type="http://schemas.openxmlformats.org/officeDocument/2006/relationships/hyperlink" Target="mailto:theo@dorlin.fr" TargetMode="External"/><Relationship Id="rId15" Type="http://schemas.openxmlformats.org/officeDocument/2006/relationships/hyperlink" Target="mailto:roquebert.inga@gmail.com" TargetMode="External"/><Relationship Id="rId36" Type="http://schemas.openxmlformats.org/officeDocument/2006/relationships/hyperlink" Target="mailto:alicia2011voor@hotmail.com" TargetMode="External"/><Relationship Id="rId57" Type="http://schemas.openxmlformats.org/officeDocument/2006/relationships/hyperlink" Target="mailto:solvei.hjorth@gmail.com" TargetMode="External"/><Relationship Id="rId106" Type="http://schemas.openxmlformats.org/officeDocument/2006/relationships/hyperlink" Target="mailto:pierre.jamond@gmail.com" TargetMode="External"/><Relationship Id="rId127" Type="http://schemas.openxmlformats.org/officeDocument/2006/relationships/hyperlink" Target="mailto:alexandra.marquesda@orange.fr" TargetMode="External"/><Relationship Id="rId10" Type="http://schemas.openxmlformats.org/officeDocument/2006/relationships/hyperlink" Target="mailto:hawk.fred@neuf.fr" TargetMode="External"/><Relationship Id="rId31" Type="http://schemas.openxmlformats.org/officeDocument/2006/relationships/hyperlink" Target="mailto:thihang.dinh.vn@gmail.com" TargetMode="External"/><Relationship Id="rId52" Type="http://schemas.openxmlformats.org/officeDocument/2006/relationships/hyperlink" Target="mailto:fatouba1979@gmail.com" TargetMode="External"/><Relationship Id="rId73" Type="http://schemas.openxmlformats.org/officeDocument/2006/relationships/hyperlink" Target="mailto:mohamed78999@hotmail.com" TargetMode="External"/><Relationship Id="rId78" Type="http://schemas.openxmlformats.org/officeDocument/2006/relationships/hyperlink" Target="mailto:daoudadiallo644@gmail.com" TargetMode="External"/><Relationship Id="rId94" Type="http://schemas.openxmlformats.org/officeDocument/2006/relationships/hyperlink" Target="mailto:bond.floria@gmail.com" TargetMode="External"/><Relationship Id="rId99" Type="http://schemas.openxmlformats.org/officeDocument/2006/relationships/hyperlink" Target="mailto:rd.jamond@laposte.net" TargetMode="External"/><Relationship Id="rId101" Type="http://schemas.openxmlformats.org/officeDocument/2006/relationships/hyperlink" Target="mailto:jamesdupasquier@yahoo.com" TargetMode="External"/><Relationship Id="rId122" Type="http://schemas.openxmlformats.org/officeDocument/2006/relationships/hyperlink" Target="mailto:virginiecastro@free.fr" TargetMode="External"/><Relationship Id="rId143" Type="http://schemas.openxmlformats.org/officeDocument/2006/relationships/hyperlink" Target="mailto:jean.daubriac@hotmail.fr" TargetMode="External"/><Relationship Id="rId148" Type="http://schemas.openxmlformats.org/officeDocument/2006/relationships/hyperlink" Target="mailto:onofrio.defelice@gmail.com" TargetMode="External"/><Relationship Id="rId164" Type="http://schemas.openxmlformats.org/officeDocument/2006/relationships/hyperlink" Target="mailto:christine.chea@yahoo.com" TargetMode="External"/><Relationship Id="rId169" Type="http://schemas.openxmlformats.org/officeDocument/2006/relationships/hyperlink" Target="mailto:marieangechiapo@yahoo.fr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elnicolas723@yahoo.com" TargetMode="External"/><Relationship Id="rId13" Type="http://schemas.openxmlformats.org/officeDocument/2006/relationships/hyperlink" Target="mailto:mathll@sfr.fr" TargetMode="External"/><Relationship Id="rId18" Type="http://schemas.openxmlformats.org/officeDocument/2006/relationships/hyperlink" Target="mailto:fabienjeanclaude@gmail.com" TargetMode="External"/><Relationship Id="rId26" Type="http://schemas.openxmlformats.org/officeDocument/2006/relationships/hyperlink" Target="mailto:thiampenda@gmail.com" TargetMode="External"/><Relationship Id="rId39" Type="http://schemas.openxmlformats.org/officeDocument/2006/relationships/hyperlink" Target="mailto:alexandrala83@hotmail.com" TargetMode="External"/><Relationship Id="rId3" Type="http://schemas.openxmlformats.org/officeDocument/2006/relationships/hyperlink" Target="mailto:fatouba1979@gmail.com" TargetMode="External"/><Relationship Id="rId21" Type="http://schemas.openxmlformats.org/officeDocument/2006/relationships/hyperlink" Target="mailto:marieangechiapo@yahoo.fr" TargetMode="External"/><Relationship Id="rId34" Type="http://schemas.openxmlformats.org/officeDocument/2006/relationships/hyperlink" Target="mailto:jchrysos@gmail.com" TargetMode="External"/><Relationship Id="rId42" Type="http://schemas.openxmlformats.org/officeDocument/2006/relationships/printerSettings" Target="../printerSettings/printerSettings8.bin"/><Relationship Id="rId7" Type="http://schemas.openxmlformats.org/officeDocument/2006/relationships/hyperlink" Target="mailto:cyrilhillairet@hotmail.fr" TargetMode="External"/><Relationship Id="rId12" Type="http://schemas.openxmlformats.org/officeDocument/2006/relationships/hyperlink" Target="mailto:julienverhaeghe@wanadoo.fr" TargetMode="External"/><Relationship Id="rId17" Type="http://schemas.openxmlformats.org/officeDocument/2006/relationships/hyperlink" Target="mailto:jchrysos@gmail.com" TargetMode="External"/><Relationship Id="rId25" Type="http://schemas.openxmlformats.org/officeDocument/2006/relationships/hyperlink" Target="mailto:rcapez.fr@gmail.com" TargetMode="External"/><Relationship Id="rId33" Type="http://schemas.openxmlformats.org/officeDocument/2006/relationships/hyperlink" Target="mailto:jchrysos@gmail.com" TargetMode="External"/><Relationship Id="rId38" Type="http://schemas.openxmlformats.org/officeDocument/2006/relationships/hyperlink" Target="mailto:alexandrala83@hotmail.com" TargetMode="External"/><Relationship Id="rId2" Type="http://schemas.openxmlformats.org/officeDocument/2006/relationships/hyperlink" Target="mailto:fatouba1979@gmail.com" TargetMode="External"/><Relationship Id="rId16" Type="http://schemas.openxmlformats.org/officeDocument/2006/relationships/hyperlink" Target="mailto:o.echard@orange.fr" TargetMode="External"/><Relationship Id="rId20" Type="http://schemas.openxmlformats.org/officeDocument/2006/relationships/hyperlink" Target="mailto:loubfr@gmail.com" TargetMode="External"/><Relationship Id="rId29" Type="http://schemas.openxmlformats.org/officeDocument/2006/relationships/hyperlink" Target="mailto:manon.bourbao@gmail.com" TargetMode="External"/><Relationship Id="rId41" Type="http://schemas.openxmlformats.org/officeDocument/2006/relationships/hyperlink" Target="mailto:rcapez.fr@gmail.com" TargetMode="External"/><Relationship Id="rId1" Type="http://schemas.openxmlformats.org/officeDocument/2006/relationships/hyperlink" Target="mailto:daniel.hayot@9online.fr" TargetMode="External"/><Relationship Id="rId6" Type="http://schemas.openxmlformats.org/officeDocument/2006/relationships/hyperlink" Target="mailto:alexandre.profizi@gmail.com" TargetMode="External"/><Relationship Id="rId11" Type="http://schemas.openxmlformats.org/officeDocument/2006/relationships/hyperlink" Target="mailto:bojaddaini.khalid@hotmail.fr" TargetMode="External"/><Relationship Id="rId24" Type="http://schemas.openxmlformats.org/officeDocument/2006/relationships/hyperlink" Target="mailto:evemariepretin@yahoo.fr" TargetMode="External"/><Relationship Id="rId32" Type="http://schemas.openxmlformats.org/officeDocument/2006/relationships/hyperlink" Target="mailto:jchrysos@gmail.com" TargetMode="External"/><Relationship Id="rId37" Type="http://schemas.openxmlformats.org/officeDocument/2006/relationships/hyperlink" Target="mailto:loubfr@gmail.com" TargetMode="External"/><Relationship Id="rId40" Type="http://schemas.openxmlformats.org/officeDocument/2006/relationships/hyperlink" Target="mailto:delnicolas723@yahoo.com" TargetMode="External"/><Relationship Id="rId5" Type="http://schemas.openxmlformats.org/officeDocument/2006/relationships/hyperlink" Target="mailto:manon.bourbao@gmail.com" TargetMode="External"/><Relationship Id="rId15" Type="http://schemas.openxmlformats.org/officeDocument/2006/relationships/hyperlink" Target="mailto:jeanluc.albert.antoine@gmail.com" TargetMode="External"/><Relationship Id="rId23" Type="http://schemas.openxmlformats.org/officeDocument/2006/relationships/hyperlink" Target="mailto:hammoulotfi@yahoo.fr" TargetMode="External"/><Relationship Id="rId28" Type="http://schemas.openxmlformats.org/officeDocument/2006/relationships/hyperlink" Target="mailto:alexandrala83@hotmail.com" TargetMode="External"/><Relationship Id="rId36" Type="http://schemas.openxmlformats.org/officeDocument/2006/relationships/hyperlink" Target="mailto:jchrysos@gmail.com" TargetMode="External"/><Relationship Id="rId10" Type="http://schemas.openxmlformats.org/officeDocument/2006/relationships/hyperlink" Target="mailto:thiampenda@gmail.com" TargetMode="External"/><Relationship Id="rId19" Type="http://schemas.openxmlformats.org/officeDocument/2006/relationships/hyperlink" Target="mailto:clement.maurice23@gmail.com" TargetMode="External"/><Relationship Id="rId31" Type="http://schemas.openxmlformats.org/officeDocument/2006/relationships/hyperlink" Target="mailto:jchrysos@gmail.com" TargetMode="External"/><Relationship Id="rId44" Type="http://schemas.openxmlformats.org/officeDocument/2006/relationships/comments" Target="../comments4.xml"/><Relationship Id="rId4" Type="http://schemas.openxmlformats.org/officeDocument/2006/relationships/hyperlink" Target="mailto:fatouba1979@gmail.com" TargetMode="External"/><Relationship Id="rId9" Type="http://schemas.openxmlformats.org/officeDocument/2006/relationships/hyperlink" Target="mailto:wided.iacobucci@sfr.fr" TargetMode="External"/><Relationship Id="rId14" Type="http://schemas.openxmlformats.org/officeDocument/2006/relationships/hyperlink" Target="mailto:lgmaquet@yahoo.fr" TargetMode="External"/><Relationship Id="rId22" Type="http://schemas.openxmlformats.org/officeDocument/2006/relationships/hyperlink" Target="mailto:hammoulotfi@yahoo.fr" TargetMode="External"/><Relationship Id="rId27" Type="http://schemas.openxmlformats.org/officeDocument/2006/relationships/hyperlink" Target="mailto:cedricallier@gmail.com" TargetMode="External"/><Relationship Id="rId30" Type="http://schemas.openxmlformats.org/officeDocument/2006/relationships/hyperlink" Target="mailto:cyrilhillairet@hotmail.fr" TargetMode="External"/><Relationship Id="rId35" Type="http://schemas.openxmlformats.org/officeDocument/2006/relationships/hyperlink" Target="mailto:wided.iacobucci@sfr.fr" TargetMode="External"/><Relationship Id="rId43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lexandre.profizi@gmail.com" TargetMode="External"/><Relationship Id="rId13" Type="http://schemas.openxmlformats.org/officeDocument/2006/relationships/hyperlink" Target="mailto:thiampenda@gmail.com" TargetMode="External"/><Relationship Id="rId18" Type="http://schemas.openxmlformats.org/officeDocument/2006/relationships/hyperlink" Target="mailto:mathll@sfr.fr" TargetMode="External"/><Relationship Id="rId26" Type="http://schemas.openxmlformats.org/officeDocument/2006/relationships/hyperlink" Target="mailto:mohamed.amhiyen@yahoo.com" TargetMode="External"/><Relationship Id="rId39" Type="http://schemas.openxmlformats.org/officeDocument/2006/relationships/hyperlink" Target="mailto:alexandrala83@hotmail.com" TargetMode="External"/><Relationship Id="rId3" Type="http://schemas.openxmlformats.org/officeDocument/2006/relationships/hyperlink" Target="mailto:slafleur974@gmail.com" TargetMode="External"/><Relationship Id="rId21" Type="http://schemas.openxmlformats.org/officeDocument/2006/relationships/hyperlink" Target="mailto:jeanluc.albert.antoine@gmail.com" TargetMode="External"/><Relationship Id="rId34" Type="http://schemas.openxmlformats.org/officeDocument/2006/relationships/hyperlink" Target="mailto:hammoulotfi@yahoo.fr" TargetMode="External"/><Relationship Id="rId42" Type="http://schemas.openxmlformats.org/officeDocument/2006/relationships/printerSettings" Target="../printerSettings/printerSettings3.bin"/><Relationship Id="rId7" Type="http://schemas.openxmlformats.org/officeDocument/2006/relationships/hyperlink" Target="mailto:manon.bourbao@gmail.com" TargetMode="External"/><Relationship Id="rId12" Type="http://schemas.openxmlformats.org/officeDocument/2006/relationships/hyperlink" Target="mailto:wided.iacobucci@sfr.fr" TargetMode="External"/><Relationship Id="rId17" Type="http://schemas.openxmlformats.org/officeDocument/2006/relationships/hyperlink" Target="mailto:julienverhaeghe@wanadoo.fr" TargetMode="External"/><Relationship Id="rId25" Type="http://schemas.openxmlformats.org/officeDocument/2006/relationships/hyperlink" Target="mailto:jchrysos@gmail.com" TargetMode="External"/><Relationship Id="rId33" Type="http://schemas.openxmlformats.org/officeDocument/2006/relationships/hyperlink" Target="mailto:hammoulotfi@yahoo.fr" TargetMode="External"/><Relationship Id="rId38" Type="http://schemas.openxmlformats.org/officeDocument/2006/relationships/hyperlink" Target="mailto:cedricallier@gmail.com" TargetMode="External"/><Relationship Id="rId2" Type="http://schemas.openxmlformats.org/officeDocument/2006/relationships/hyperlink" Target="mailto:reslingersabine@gmail.com" TargetMode="External"/><Relationship Id="rId16" Type="http://schemas.openxmlformats.org/officeDocument/2006/relationships/hyperlink" Target="mailto:flavienlam@aol.com" TargetMode="External"/><Relationship Id="rId20" Type="http://schemas.openxmlformats.org/officeDocument/2006/relationships/hyperlink" Target="mailto:lgmaquet@yahoo.fr" TargetMode="External"/><Relationship Id="rId29" Type="http://schemas.openxmlformats.org/officeDocument/2006/relationships/hyperlink" Target="mailto:nunoedgarcia@gmail.com" TargetMode="External"/><Relationship Id="rId41" Type="http://schemas.openxmlformats.org/officeDocument/2006/relationships/hyperlink" Target="mailto:nathll@sfr.fr;" TargetMode="External"/><Relationship Id="rId1" Type="http://schemas.openxmlformats.org/officeDocument/2006/relationships/hyperlink" Target="mailto:daniel.hayot@9online.fr" TargetMode="External"/><Relationship Id="rId6" Type="http://schemas.openxmlformats.org/officeDocument/2006/relationships/hyperlink" Target="mailto:fatouba1979@gmail.com" TargetMode="External"/><Relationship Id="rId11" Type="http://schemas.openxmlformats.org/officeDocument/2006/relationships/hyperlink" Target="mailto:delnicolas723@yahoo.com" TargetMode="External"/><Relationship Id="rId24" Type="http://schemas.openxmlformats.org/officeDocument/2006/relationships/hyperlink" Target="mailto:o.echard@orange.fr" TargetMode="External"/><Relationship Id="rId32" Type="http://schemas.openxmlformats.org/officeDocument/2006/relationships/hyperlink" Target="mailto:marieangechiapo@yahoo.fr" TargetMode="External"/><Relationship Id="rId37" Type="http://schemas.openxmlformats.org/officeDocument/2006/relationships/hyperlink" Target="mailto:thiampenda@gmail.com" TargetMode="External"/><Relationship Id="rId40" Type="http://schemas.openxmlformats.org/officeDocument/2006/relationships/hyperlink" Target="mailto:boisroux78@gmail.com" TargetMode="External"/><Relationship Id="rId5" Type="http://schemas.openxmlformats.org/officeDocument/2006/relationships/hyperlink" Target="mailto:fatouba1979@gmail.com" TargetMode="External"/><Relationship Id="rId15" Type="http://schemas.openxmlformats.org/officeDocument/2006/relationships/hyperlink" Target="mailto:nadia.laaraj@gmail.com" TargetMode="External"/><Relationship Id="rId23" Type="http://schemas.openxmlformats.org/officeDocument/2006/relationships/hyperlink" Target="mailto:bleuenn.@icloud.com" TargetMode="External"/><Relationship Id="rId28" Type="http://schemas.openxmlformats.org/officeDocument/2006/relationships/hyperlink" Target="mailto:fabienjeanclaude@gmail.com" TargetMode="External"/><Relationship Id="rId36" Type="http://schemas.openxmlformats.org/officeDocument/2006/relationships/hyperlink" Target="mailto:rcapez.fr@gmail.com" TargetMode="External"/><Relationship Id="rId10" Type="http://schemas.openxmlformats.org/officeDocument/2006/relationships/hyperlink" Target="mailto:cyrilhillairet@hotmail.fr" TargetMode="External"/><Relationship Id="rId19" Type="http://schemas.openxmlformats.org/officeDocument/2006/relationships/hyperlink" Target="mailto:boisroux78@gmail.com" TargetMode="External"/><Relationship Id="rId31" Type="http://schemas.openxmlformats.org/officeDocument/2006/relationships/hyperlink" Target="mailto:loubfr@gmail.com" TargetMode="External"/><Relationship Id="rId4" Type="http://schemas.openxmlformats.org/officeDocument/2006/relationships/hyperlink" Target="mailto:fatouba1979@gmail.com" TargetMode="External"/><Relationship Id="rId9" Type="http://schemas.openxmlformats.org/officeDocument/2006/relationships/hyperlink" Target="mailto:nunoedgarcia@gmail.com" TargetMode="External"/><Relationship Id="rId14" Type="http://schemas.openxmlformats.org/officeDocument/2006/relationships/hyperlink" Target="mailto:bojaddaini.khalid@hotmail.fr" TargetMode="External"/><Relationship Id="rId22" Type="http://schemas.openxmlformats.org/officeDocument/2006/relationships/hyperlink" Target="mailto:christine.chea@yahoo.com" TargetMode="External"/><Relationship Id="rId27" Type="http://schemas.openxmlformats.org/officeDocument/2006/relationships/hyperlink" Target="mailto:mohamed.amhiyen@yahoo.com" TargetMode="External"/><Relationship Id="rId30" Type="http://schemas.openxmlformats.org/officeDocument/2006/relationships/hyperlink" Target="mailto:clement.maurice23@gmail.com" TargetMode="External"/><Relationship Id="rId35" Type="http://schemas.openxmlformats.org/officeDocument/2006/relationships/hyperlink" Target="mailto:evemariepretin@yahoo.fr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joanna.dubois.k@gmail.com" TargetMode="External"/><Relationship Id="rId117" Type="http://schemas.openxmlformats.org/officeDocument/2006/relationships/hyperlink" Target="mailto:ndep74@gmail.com" TargetMode="External"/><Relationship Id="rId21" Type="http://schemas.openxmlformats.org/officeDocument/2006/relationships/hyperlink" Target="mailto:kcamus@free.fr" TargetMode="External"/><Relationship Id="rId42" Type="http://schemas.openxmlformats.org/officeDocument/2006/relationships/hyperlink" Target="mailto:epean21@gmail.com" TargetMode="External"/><Relationship Id="rId47" Type="http://schemas.openxmlformats.org/officeDocument/2006/relationships/hyperlink" Target="mailto:celine.savigny@fr.ey.com" TargetMode="External"/><Relationship Id="rId63" Type="http://schemas.openxmlformats.org/officeDocument/2006/relationships/hyperlink" Target="mailto:jdelannoy@free.fr" TargetMode="External"/><Relationship Id="rId68" Type="http://schemas.openxmlformats.org/officeDocument/2006/relationships/hyperlink" Target="mailto:myriam@pasquet.com" TargetMode="External"/><Relationship Id="rId84" Type="http://schemas.openxmlformats.org/officeDocument/2006/relationships/hyperlink" Target="mailto:mag.boyon@gmail.com" TargetMode="External"/><Relationship Id="rId89" Type="http://schemas.openxmlformats.org/officeDocument/2006/relationships/hyperlink" Target="mailto:dialloawa306@gmail.com" TargetMode="External"/><Relationship Id="rId112" Type="http://schemas.openxmlformats.org/officeDocument/2006/relationships/hyperlink" Target="mailto:max-gun@outlook.fr" TargetMode="External"/><Relationship Id="rId16" Type="http://schemas.openxmlformats.org/officeDocument/2006/relationships/hyperlink" Target="mailto:r.ungerboulanger@gmail.com" TargetMode="External"/><Relationship Id="rId107" Type="http://schemas.openxmlformats.org/officeDocument/2006/relationships/hyperlink" Target="mailto:sahrafajal@hotmail.com" TargetMode="External"/><Relationship Id="rId11" Type="http://schemas.openxmlformats.org/officeDocument/2006/relationships/hyperlink" Target="mailto:phrouxel@gmail.com" TargetMode="External"/><Relationship Id="rId32" Type="http://schemas.openxmlformats.org/officeDocument/2006/relationships/hyperlink" Target="mailto:drame.abdou@gmail.com" TargetMode="External"/><Relationship Id="rId37" Type="http://schemas.openxmlformats.org/officeDocument/2006/relationships/hyperlink" Target="mailto:clouxperez@gmail.com" TargetMode="External"/><Relationship Id="rId53" Type="http://schemas.openxmlformats.org/officeDocument/2006/relationships/hyperlink" Target="mailto:mohamed78999@hotmail.com" TargetMode="External"/><Relationship Id="rId58" Type="http://schemas.openxmlformats.org/officeDocument/2006/relationships/hyperlink" Target="mailto:daoudadiallo644@gmail.com" TargetMode="External"/><Relationship Id="rId74" Type="http://schemas.openxmlformats.org/officeDocument/2006/relationships/hyperlink" Target="mailto:jamesdupasquier@yahoo.com" TargetMode="External"/><Relationship Id="rId79" Type="http://schemas.openxmlformats.org/officeDocument/2006/relationships/hyperlink" Target="mailto:marc.matifet@gmail.com" TargetMode="External"/><Relationship Id="rId102" Type="http://schemas.openxmlformats.org/officeDocument/2006/relationships/hyperlink" Target="mailto:eline.lereculey@gmail.com" TargetMode="External"/><Relationship Id="rId123" Type="http://schemas.openxmlformats.org/officeDocument/2006/relationships/hyperlink" Target="mailto:theo@dorlin.fr" TargetMode="External"/><Relationship Id="rId128" Type="http://schemas.openxmlformats.org/officeDocument/2006/relationships/comments" Target="../comments1.xml"/><Relationship Id="rId5" Type="http://schemas.openxmlformats.org/officeDocument/2006/relationships/hyperlink" Target="mailto:isabelle.deschamps6@orange.fr" TargetMode="External"/><Relationship Id="rId90" Type="http://schemas.openxmlformats.org/officeDocument/2006/relationships/hyperlink" Target="mailto:yannick.legall@hotmail.fr" TargetMode="External"/><Relationship Id="rId95" Type="http://schemas.openxmlformats.org/officeDocument/2006/relationships/hyperlink" Target="mailto:christian.jakob@club-internet.fr" TargetMode="External"/><Relationship Id="rId19" Type="http://schemas.openxmlformats.org/officeDocument/2006/relationships/hyperlink" Target="mailto:zoe.massoubre@gmail.com" TargetMode="External"/><Relationship Id="rId14" Type="http://schemas.openxmlformats.org/officeDocument/2006/relationships/hyperlink" Target="mailto:fabrice.crassin@orange.fr" TargetMode="External"/><Relationship Id="rId22" Type="http://schemas.openxmlformats.org/officeDocument/2006/relationships/hyperlink" Target="mailto:pothain.family@bbox.fr" TargetMode="External"/><Relationship Id="rId27" Type="http://schemas.openxmlformats.org/officeDocument/2006/relationships/hyperlink" Target="mailto:joanna.dubois.k@gmail.com" TargetMode="External"/><Relationship Id="rId30" Type="http://schemas.openxmlformats.org/officeDocument/2006/relationships/hyperlink" Target="mailto:giraud.didier78@gmail.com" TargetMode="External"/><Relationship Id="rId35" Type="http://schemas.openxmlformats.org/officeDocument/2006/relationships/hyperlink" Target="mailto:eliott.aubin@gmail.com" TargetMode="External"/><Relationship Id="rId43" Type="http://schemas.openxmlformats.org/officeDocument/2006/relationships/hyperlink" Target="mailto:mariehelene.rhee@gmail.com" TargetMode="External"/><Relationship Id="rId48" Type="http://schemas.openxmlformats.org/officeDocument/2006/relationships/hyperlink" Target="mailto:perrin.gisbert@wanadoo.fr" TargetMode="External"/><Relationship Id="rId56" Type="http://schemas.openxmlformats.org/officeDocument/2006/relationships/hyperlink" Target="mailto:famille.cailliaux@free.fr" TargetMode="External"/><Relationship Id="rId64" Type="http://schemas.openxmlformats.org/officeDocument/2006/relationships/hyperlink" Target="mailto:emilie.giordani@gmail.com" TargetMode="External"/><Relationship Id="rId69" Type="http://schemas.openxmlformats.org/officeDocument/2006/relationships/hyperlink" Target="mailto:cd.sirbu99@gmail.com" TargetMode="External"/><Relationship Id="rId77" Type="http://schemas.openxmlformats.org/officeDocument/2006/relationships/hyperlink" Target="mailto:pierre.jamond@gmail.com" TargetMode="External"/><Relationship Id="rId100" Type="http://schemas.openxmlformats.org/officeDocument/2006/relationships/hyperlink" Target="mailto:jean.daubriac@hotmail.fr" TargetMode="External"/><Relationship Id="rId105" Type="http://schemas.openxmlformats.org/officeDocument/2006/relationships/hyperlink" Target="mailto:jdenance@orange.fr" TargetMode="External"/><Relationship Id="rId113" Type="http://schemas.openxmlformats.org/officeDocument/2006/relationships/hyperlink" Target="mailto:morandirh@gmail.com" TargetMode="External"/><Relationship Id="rId118" Type="http://schemas.openxmlformats.org/officeDocument/2006/relationships/hyperlink" Target="mailto:ndep74@gmail.com" TargetMode="External"/><Relationship Id="rId126" Type="http://schemas.openxmlformats.org/officeDocument/2006/relationships/printerSettings" Target="../printerSettings/printerSettings4.bin"/><Relationship Id="rId8" Type="http://schemas.openxmlformats.org/officeDocument/2006/relationships/hyperlink" Target="mailto:g.inacio@live.fr" TargetMode="External"/><Relationship Id="rId51" Type="http://schemas.openxmlformats.org/officeDocument/2006/relationships/hyperlink" Target="mailto:stevenjimmy@live.fr" TargetMode="External"/><Relationship Id="rId72" Type="http://schemas.openxmlformats.org/officeDocument/2006/relationships/hyperlink" Target="mailto:jamesdupasquier@yahoo.com" TargetMode="External"/><Relationship Id="rId80" Type="http://schemas.openxmlformats.org/officeDocument/2006/relationships/hyperlink" Target="mailto:evabelzon@gmail.com" TargetMode="External"/><Relationship Id="rId85" Type="http://schemas.openxmlformats.org/officeDocument/2006/relationships/hyperlink" Target="mailto:oujdanchakroun@msn.com" TargetMode="External"/><Relationship Id="rId93" Type="http://schemas.openxmlformats.org/officeDocument/2006/relationships/hyperlink" Target="mailto:boissiere@wanadoo.fr" TargetMode="External"/><Relationship Id="rId98" Type="http://schemas.openxmlformats.org/officeDocument/2006/relationships/hyperlink" Target="mailto:blancmarc@icloud.com" TargetMode="External"/><Relationship Id="rId121" Type="http://schemas.openxmlformats.org/officeDocument/2006/relationships/hyperlink" Target="mailto:l.leturque@gmail.com" TargetMode="External"/><Relationship Id="rId3" Type="http://schemas.openxmlformats.org/officeDocument/2006/relationships/hyperlink" Target="mailto:alain-andre.deschamps@wanadoo.fr" TargetMode="External"/><Relationship Id="rId12" Type="http://schemas.openxmlformats.org/officeDocument/2006/relationships/hyperlink" Target="mailto:sarah.foucher@neuf.fr" TargetMode="External"/><Relationship Id="rId17" Type="http://schemas.openxmlformats.org/officeDocument/2006/relationships/hyperlink" Target="mailto:petrymaureen9@gmail.com" TargetMode="External"/><Relationship Id="rId25" Type="http://schemas.openxmlformats.org/officeDocument/2006/relationships/hyperlink" Target="mailto:celinearmitage71@yahoo.fr" TargetMode="External"/><Relationship Id="rId33" Type="http://schemas.openxmlformats.org/officeDocument/2006/relationships/hyperlink" Target="mailto:clouxperez@gmail.com" TargetMode="External"/><Relationship Id="rId38" Type="http://schemas.openxmlformats.org/officeDocument/2006/relationships/hyperlink" Target="mailto:alinedupin@msn.com" TargetMode="External"/><Relationship Id="rId46" Type="http://schemas.openxmlformats.org/officeDocument/2006/relationships/hyperlink" Target="mailto:emiliedu95@hotmail.fr" TargetMode="External"/><Relationship Id="rId59" Type="http://schemas.openxmlformats.org/officeDocument/2006/relationships/hyperlink" Target="mailto:daoudadiallo644@gmail.com" TargetMode="External"/><Relationship Id="rId67" Type="http://schemas.openxmlformats.org/officeDocument/2006/relationships/hyperlink" Target="mailto:v.estibotte@free.fr" TargetMode="External"/><Relationship Id="rId103" Type="http://schemas.openxmlformats.org/officeDocument/2006/relationships/hyperlink" Target="mailto:christophe.tremouilleres@gmail.com" TargetMode="External"/><Relationship Id="rId108" Type="http://schemas.openxmlformats.org/officeDocument/2006/relationships/hyperlink" Target="mailto:apvlbm@free.fr" TargetMode="External"/><Relationship Id="rId116" Type="http://schemas.openxmlformats.org/officeDocument/2006/relationships/hyperlink" Target="mailto:raissamvoula6@gmail.com" TargetMode="External"/><Relationship Id="rId124" Type="http://schemas.openxmlformats.org/officeDocument/2006/relationships/hyperlink" Target="mailto:hayetteissa75@gmail.com" TargetMode="External"/><Relationship Id="rId20" Type="http://schemas.openxmlformats.org/officeDocument/2006/relationships/hyperlink" Target="mailto:famille.gault@orange.fr" TargetMode="External"/><Relationship Id="rId41" Type="http://schemas.openxmlformats.org/officeDocument/2006/relationships/hyperlink" Target="mailto:epean21@gmail.com" TargetMode="External"/><Relationship Id="rId54" Type="http://schemas.openxmlformats.org/officeDocument/2006/relationships/hyperlink" Target="mailto:mohamed78999@hotmail.com" TargetMode="External"/><Relationship Id="rId62" Type="http://schemas.openxmlformats.org/officeDocument/2006/relationships/hyperlink" Target="mailto:jdelannoy@free.fr" TargetMode="External"/><Relationship Id="rId70" Type="http://schemas.openxmlformats.org/officeDocument/2006/relationships/hyperlink" Target="mailto:rd.jamond@laposte.net" TargetMode="External"/><Relationship Id="rId75" Type="http://schemas.openxmlformats.org/officeDocument/2006/relationships/hyperlink" Target="mailto:carolinebucaille@yahoo.fr" TargetMode="External"/><Relationship Id="rId83" Type="http://schemas.openxmlformats.org/officeDocument/2006/relationships/hyperlink" Target="mailto:fredaubin24@gmail.com" TargetMode="External"/><Relationship Id="rId88" Type="http://schemas.openxmlformats.org/officeDocument/2006/relationships/hyperlink" Target="mailto:bbelzon@gmail.com" TargetMode="External"/><Relationship Id="rId91" Type="http://schemas.openxmlformats.org/officeDocument/2006/relationships/hyperlink" Target="mailto:alexandra.marquesda@orange.fr" TargetMode="External"/><Relationship Id="rId96" Type="http://schemas.openxmlformats.org/officeDocument/2006/relationships/hyperlink" Target="mailto:alexandracamille@hotmail.fr" TargetMode="External"/><Relationship Id="rId111" Type="http://schemas.openxmlformats.org/officeDocument/2006/relationships/hyperlink" Target="mailto:priscilladupeu@hotmail.fr" TargetMode="External"/><Relationship Id="rId1" Type="http://schemas.openxmlformats.org/officeDocument/2006/relationships/hyperlink" Target="mailto:renaud.smagghe@gmail.com" TargetMode="External"/><Relationship Id="rId6" Type="http://schemas.openxmlformats.org/officeDocument/2006/relationships/hyperlink" Target="mailto:karine.lefebvre01@gmail.com" TargetMode="External"/><Relationship Id="rId15" Type="http://schemas.openxmlformats.org/officeDocument/2006/relationships/hyperlink" Target="mailto:roquebert.inga@gmail.com" TargetMode="External"/><Relationship Id="rId23" Type="http://schemas.openxmlformats.org/officeDocument/2006/relationships/hyperlink" Target="mailto:hsigward@gmail.com" TargetMode="External"/><Relationship Id="rId28" Type="http://schemas.openxmlformats.org/officeDocument/2006/relationships/hyperlink" Target="mailto:thihang.dinh.vn@gmail.com" TargetMode="External"/><Relationship Id="rId36" Type="http://schemas.openxmlformats.org/officeDocument/2006/relationships/hyperlink" Target="mailto:sacha.c.aubin@gmail.com" TargetMode="External"/><Relationship Id="rId49" Type="http://schemas.openxmlformats.org/officeDocument/2006/relationships/hyperlink" Target="mailto:perrin.gisbert@wanadoo.fr" TargetMode="External"/><Relationship Id="rId57" Type="http://schemas.openxmlformats.org/officeDocument/2006/relationships/hyperlink" Target="mailto:jean.laury1@free.fr" TargetMode="External"/><Relationship Id="rId106" Type="http://schemas.openxmlformats.org/officeDocument/2006/relationships/hyperlink" Target="mailto:sahrafajal@hotmail.com" TargetMode="External"/><Relationship Id="rId114" Type="http://schemas.openxmlformats.org/officeDocument/2006/relationships/hyperlink" Target="mailto:l-aubinais@orange.fr" TargetMode="External"/><Relationship Id="rId119" Type="http://schemas.openxmlformats.org/officeDocument/2006/relationships/hyperlink" Target="mailto:ndep74@gmail.com" TargetMode="External"/><Relationship Id="rId127" Type="http://schemas.openxmlformats.org/officeDocument/2006/relationships/vmlDrawing" Target="../drawings/vmlDrawing1.vml"/><Relationship Id="rId10" Type="http://schemas.openxmlformats.org/officeDocument/2006/relationships/hyperlink" Target="mailto:hawk.fred@neuf.fr" TargetMode="External"/><Relationship Id="rId31" Type="http://schemas.openxmlformats.org/officeDocument/2006/relationships/hyperlink" Target="mailto:marieclairemarques@gmail.com" TargetMode="External"/><Relationship Id="rId44" Type="http://schemas.openxmlformats.org/officeDocument/2006/relationships/hyperlink" Target="mailto:vguillemain@hotmail.fr" TargetMode="External"/><Relationship Id="rId52" Type="http://schemas.openxmlformats.org/officeDocument/2006/relationships/hyperlink" Target="mailto:vlemesle64@gmail.com" TargetMode="External"/><Relationship Id="rId60" Type="http://schemas.openxmlformats.org/officeDocument/2006/relationships/hyperlink" Target="mailto:shotokan-kcmv@live.fr" TargetMode="External"/><Relationship Id="rId65" Type="http://schemas.openxmlformats.org/officeDocument/2006/relationships/hyperlink" Target="mailto:canfrereaurelie@gmail.com" TargetMode="External"/><Relationship Id="rId73" Type="http://schemas.openxmlformats.org/officeDocument/2006/relationships/hyperlink" Target="mailto:jamesdupasquier@yahoo.com" TargetMode="External"/><Relationship Id="rId78" Type="http://schemas.openxmlformats.org/officeDocument/2006/relationships/hyperlink" Target="mailto:clouxperez@gmail.com" TargetMode="External"/><Relationship Id="rId81" Type="http://schemas.openxmlformats.org/officeDocument/2006/relationships/hyperlink" Target="mailto:laurent-lacroix@orange.fr" TargetMode="External"/><Relationship Id="rId86" Type="http://schemas.openxmlformats.org/officeDocument/2006/relationships/hyperlink" Target="mailto:virginiecastro@free.fr" TargetMode="External"/><Relationship Id="rId94" Type="http://schemas.openxmlformats.org/officeDocument/2006/relationships/hyperlink" Target="mailto:frederic.raynal@edhec.com" TargetMode="External"/><Relationship Id="rId99" Type="http://schemas.openxmlformats.org/officeDocument/2006/relationships/hyperlink" Target="mailto:blancmarc@icloud.com" TargetMode="External"/><Relationship Id="rId101" Type="http://schemas.openxmlformats.org/officeDocument/2006/relationships/hyperlink" Target="mailto:alainlereculey@yahoo.fr" TargetMode="External"/><Relationship Id="rId122" Type="http://schemas.openxmlformats.org/officeDocument/2006/relationships/hyperlink" Target="mailto:sahrafajal@hotmail.com" TargetMode="External"/><Relationship Id="rId4" Type="http://schemas.openxmlformats.org/officeDocument/2006/relationships/hyperlink" Target="mailto:antoine-thomas.deschamps@wanadoo.fr" TargetMode="External"/><Relationship Id="rId9" Type="http://schemas.openxmlformats.org/officeDocument/2006/relationships/hyperlink" Target="mailto:essomedolores@gmail.com" TargetMode="External"/><Relationship Id="rId13" Type="http://schemas.openxmlformats.org/officeDocument/2006/relationships/hyperlink" Target="mailto:cindymoutounaick@yahoo.fr" TargetMode="External"/><Relationship Id="rId18" Type="http://schemas.openxmlformats.org/officeDocument/2006/relationships/hyperlink" Target="mailto:lrevel99@yahoo.fr" TargetMode="External"/><Relationship Id="rId39" Type="http://schemas.openxmlformats.org/officeDocument/2006/relationships/hyperlink" Target="mailto:laurent.disbeaux@gmail.com" TargetMode="External"/><Relationship Id="rId109" Type="http://schemas.openxmlformats.org/officeDocument/2006/relationships/hyperlink" Target="mailto:philippe.girault@konecto.eu" TargetMode="External"/><Relationship Id="rId34" Type="http://schemas.openxmlformats.org/officeDocument/2006/relationships/hyperlink" Target="mailto:renaud.aubin@gmail.com" TargetMode="External"/><Relationship Id="rId50" Type="http://schemas.openxmlformats.org/officeDocument/2006/relationships/hyperlink" Target="mailto:nonoze@hotmail.com" TargetMode="External"/><Relationship Id="rId55" Type="http://schemas.openxmlformats.org/officeDocument/2006/relationships/hyperlink" Target="mailto:e.courbe@orange.fr" TargetMode="External"/><Relationship Id="rId76" Type="http://schemas.openxmlformats.org/officeDocument/2006/relationships/hyperlink" Target="mailto:jmdevin78@gmail.com" TargetMode="External"/><Relationship Id="rId97" Type="http://schemas.openxmlformats.org/officeDocument/2006/relationships/hyperlink" Target="mailto:sandgazeau@icloud.com" TargetMode="External"/><Relationship Id="rId104" Type="http://schemas.openxmlformats.org/officeDocument/2006/relationships/hyperlink" Target="mailto:pascal.bationo@gmail.com" TargetMode="External"/><Relationship Id="rId120" Type="http://schemas.openxmlformats.org/officeDocument/2006/relationships/hyperlink" Target="mailto:elmehdaoui.sanae@gmail.com" TargetMode="External"/><Relationship Id="rId125" Type="http://schemas.openxmlformats.org/officeDocument/2006/relationships/hyperlink" Target="mailto:cabotbenoit@gmail.com" TargetMode="External"/><Relationship Id="rId7" Type="http://schemas.openxmlformats.org/officeDocument/2006/relationships/hyperlink" Target="mailto:soxi44_44@hotmail.com" TargetMode="External"/><Relationship Id="rId71" Type="http://schemas.openxmlformats.org/officeDocument/2006/relationships/hyperlink" Target="mailto:c_guette@hotmail.com" TargetMode="External"/><Relationship Id="rId92" Type="http://schemas.openxmlformats.org/officeDocument/2006/relationships/hyperlink" Target="mailto:alexandra.marquesda@orange.fr" TargetMode="External"/><Relationship Id="rId2" Type="http://schemas.openxmlformats.org/officeDocument/2006/relationships/hyperlink" Target="mailto:veronique.dangla@wanadoo.fr" TargetMode="External"/><Relationship Id="rId29" Type="http://schemas.openxmlformats.org/officeDocument/2006/relationships/hyperlink" Target="mailto:sabrinapenel@gmail.com" TargetMode="External"/><Relationship Id="rId24" Type="http://schemas.openxmlformats.org/officeDocument/2006/relationships/hyperlink" Target="mailto:karen.peoujourdain@gmail.com" TargetMode="External"/><Relationship Id="rId40" Type="http://schemas.openxmlformats.org/officeDocument/2006/relationships/hyperlink" Target="mailto:h_moriaux@orange.fr" TargetMode="External"/><Relationship Id="rId45" Type="http://schemas.openxmlformats.org/officeDocument/2006/relationships/hyperlink" Target="mailto:gardinat@gmail.com" TargetMode="External"/><Relationship Id="rId66" Type="http://schemas.openxmlformats.org/officeDocument/2006/relationships/hyperlink" Target="mailto:morandirh@gmail.com" TargetMode="External"/><Relationship Id="rId87" Type="http://schemas.openxmlformats.org/officeDocument/2006/relationships/hyperlink" Target="mailto:virginiecastro@free.fr" TargetMode="External"/><Relationship Id="rId110" Type="http://schemas.openxmlformats.org/officeDocument/2006/relationships/hyperlink" Target="mailto:sanae.lagadic@gmail.com" TargetMode="External"/><Relationship Id="rId115" Type="http://schemas.openxmlformats.org/officeDocument/2006/relationships/hyperlink" Target="mailto:renaud.aubin@gmail.com" TargetMode="External"/><Relationship Id="rId61" Type="http://schemas.openxmlformats.org/officeDocument/2006/relationships/hyperlink" Target="mailto:shotokan-kcmv@live.fr" TargetMode="External"/><Relationship Id="rId82" Type="http://schemas.openxmlformats.org/officeDocument/2006/relationships/hyperlink" Target="mailto:fredaubin24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alinedupin@msn.com" TargetMode="External"/><Relationship Id="rId117" Type="http://schemas.openxmlformats.org/officeDocument/2006/relationships/hyperlink" Target="mailto:m.ryem@icloud.com" TargetMode="External"/><Relationship Id="rId21" Type="http://schemas.openxmlformats.org/officeDocument/2006/relationships/hyperlink" Target="mailto:sabrinapenel@gmail.com" TargetMode="External"/><Relationship Id="rId42" Type="http://schemas.openxmlformats.org/officeDocument/2006/relationships/hyperlink" Target="mailto:jdelannoy@free.fr" TargetMode="External"/><Relationship Id="rId47" Type="http://schemas.openxmlformats.org/officeDocument/2006/relationships/hyperlink" Target="mailto:c_guette@hotmail.com" TargetMode="External"/><Relationship Id="rId63" Type="http://schemas.openxmlformats.org/officeDocument/2006/relationships/hyperlink" Target="mailto:sandgazeau@icloud.com" TargetMode="External"/><Relationship Id="rId68" Type="http://schemas.openxmlformats.org/officeDocument/2006/relationships/hyperlink" Target="mailto:jdenance@orange.fr" TargetMode="External"/><Relationship Id="rId84" Type="http://schemas.openxmlformats.org/officeDocument/2006/relationships/hyperlink" Target="mailto:seghird1968@gmail.com" TargetMode="External"/><Relationship Id="rId89" Type="http://schemas.openxmlformats.org/officeDocument/2006/relationships/hyperlink" Target="mailto:pierre.jamond@gmail.com" TargetMode="External"/><Relationship Id="rId112" Type="http://schemas.openxmlformats.org/officeDocument/2006/relationships/hyperlink" Target="mailto:malabars@asaintvincent.fr" TargetMode="External"/><Relationship Id="rId133" Type="http://schemas.openxmlformats.org/officeDocument/2006/relationships/hyperlink" Target="mailto:dienabou.doukoure@gmail.com" TargetMode="External"/><Relationship Id="rId138" Type="http://schemas.openxmlformats.org/officeDocument/2006/relationships/hyperlink" Target="mailto:malabars@asaintvincent.fr" TargetMode="External"/><Relationship Id="rId16" Type="http://schemas.openxmlformats.org/officeDocument/2006/relationships/hyperlink" Target="mailto:hsigward@gmail.com" TargetMode="External"/><Relationship Id="rId107" Type="http://schemas.openxmlformats.org/officeDocument/2006/relationships/hyperlink" Target="mailto:prune@pasquet.com" TargetMode="External"/><Relationship Id="rId11" Type="http://schemas.openxmlformats.org/officeDocument/2006/relationships/hyperlink" Target="mailto:r.ungerboulanger@gmail.com" TargetMode="External"/><Relationship Id="rId32" Type="http://schemas.openxmlformats.org/officeDocument/2006/relationships/hyperlink" Target="mailto:emiliedu95@hotmail.fr" TargetMode="External"/><Relationship Id="rId37" Type="http://schemas.openxmlformats.org/officeDocument/2006/relationships/hyperlink" Target="mailto:vlemesle64@gmail.com" TargetMode="External"/><Relationship Id="rId53" Type="http://schemas.openxmlformats.org/officeDocument/2006/relationships/hyperlink" Target="mailto:laurent-lacroix@orange.fr" TargetMode="External"/><Relationship Id="rId58" Type="http://schemas.openxmlformats.org/officeDocument/2006/relationships/hyperlink" Target="mailto:alexandra.marquesda@orange.fr" TargetMode="External"/><Relationship Id="rId74" Type="http://schemas.openxmlformats.org/officeDocument/2006/relationships/hyperlink" Target="mailto:l-aubinais@orange.fr" TargetMode="External"/><Relationship Id="rId79" Type="http://schemas.openxmlformats.org/officeDocument/2006/relationships/hyperlink" Target="mailto:alexandrala83@hotmail.com" TargetMode="External"/><Relationship Id="rId102" Type="http://schemas.openxmlformats.org/officeDocument/2006/relationships/hyperlink" Target="mailto:cindymoutounaick@yahoo.fr" TargetMode="External"/><Relationship Id="rId123" Type="http://schemas.openxmlformats.org/officeDocument/2006/relationships/hyperlink" Target="mailto:espireanais0@gmail.com" TargetMode="External"/><Relationship Id="rId128" Type="http://schemas.openxmlformats.org/officeDocument/2006/relationships/hyperlink" Target="mailto:cabotbenoit@gmail.com" TargetMode="External"/><Relationship Id="rId144" Type="http://schemas.openxmlformats.org/officeDocument/2006/relationships/hyperlink" Target="mailto:veroniquediong@gmail.com" TargetMode="External"/><Relationship Id="rId149" Type="http://schemas.openxmlformats.org/officeDocument/2006/relationships/hyperlink" Target="mailto:laila7845@hotmail.fr" TargetMode="External"/><Relationship Id="rId5" Type="http://schemas.openxmlformats.org/officeDocument/2006/relationships/hyperlink" Target="mailto:hawk.fred@neuf.fr" TargetMode="External"/><Relationship Id="rId90" Type="http://schemas.openxmlformats.org/officeDocument/2006/relationships/hyperlink" Target="mailto:ghjouffroy@yahoo.com" TargetMode="External"/><Relationship Id="rId95" Type="http://schemas.openxmlformats.org/officeDocument/2006/relationships/hyperlink" Target="mailto:kassi_k@hotmail.fr" TargetMode="External"/><Relationship Id="rId22" Type="http://schemas.openxmlformats.org/officeDocument/2006/relationships/hyperlink" Target="mailto:giraud.didier78@gmail.com" TargetMode="External"/><Relationship Id="rId27" Type="http://schemas.openxmlformats.org/officeDocument/2006/relationships/hyperlink" Target="mailto:laurent.disbeaux@gmail.com" TargetMode="External"/><Relationship Id="rId43" Type="http://schemas.openxmlformats.org/officeDocument/2006/relationships/hyperlink" Target="mailto:morandirh@gmail.com" TargetMode="External"/><Relationship Id="rId48" Type="http://schemas.openxmlformats.org/officeDocument/2006/relationships/hyperlink" Target="mailto:jamesdupasquier@yahoo.com" TargetMode="External"/><Relationship Id="rId64" Type="http://schemas.openxmlformats.org/officeDocument/2006/relationships/hyperlink" Target="mailto:blancmarc@icloud.com" TargetMode="External"/><Relationship Id="rId69" Type="http://schemas.openxmlformats.org/officeDocument/2006/relationships/hyperlink" Target="mailto:sahrafajal@hotmail.com" TargetMode="External"/><Relationship Id="rId113" Type="http://schemas.openxmlformats.org/officeDocument/2006/relationships/hyperlink" Target="mailto:cindymoutounaick@yahoo.fr" TargetMode="External"/><Relationship Id="rId118" Type="http://schemas.openxmlformats.org/officeDocument/2006/relationships/hyperlink" Target="mailto:deborah.duchateau@gmail.com" TargetMode="External"/><Relationship Id="rId134" Type="http://schemas.openxmlformats.org/officeDocument/2006/relationships/hyperlink" Target="mailto:van.thang.than@gmail.com" TargetMode="External"/><Relationship Id="rId139" Type="http://schemas.openxmlformats.org/officeDocument/2006/relationships/hyperlink" Target="mailto:tournelle@asaintvincent.fr" TargetMode="External"/><Relationship Id="rId80" Type="http://schemas.openxmlformats.org/officeDocument/2006/relationships/hyperlink" Target="mailto:beavolny@yahoo.fr" TargetMode="External"/><Relationship Id="rId85" Type="http://schemas.openxmlformats.org/officeDocument/2006/relationships/hyperlink" Target="mailto:l.leturque@gmail.com" TargetMode="External"/><Relationship Id="rId150" Type="http://schemas.openxmlformats.org/officeDocument/2006/relationships/hyperlink" Target="mailto:jdelannoy@free.fr" TargetMode="External"/><Relationship Id="rId12" Type="http://schemas.openxmlformats.org/officeDocument/2006/relationships/hyperlink" Target="mailto:petrymaureen9@gmail.com" TargetMode="External"/><Relationship Id="rId17" Type="http://schemas.openxmlformats.org/officeDocument/2006/relationships/hyperlink" Target="mailto:karen.peoujourdain@gmail.com" TargetMode="External"/><Relationship Id="rId25" Type="http://schemas.openxmlformats.org/officeDocument/2006/relationships/hyperlink" Target="mailto:eliott.aubin@gmail.com" TargetMode="External"/><Relationship Id="rId33" Type="http://schemas.openxmlformats.org/officeDocument/2006/relationships/hyperlink" Target="mailto:perrin.gisbert@wanadoo.fr" TargetMode="External"/><Relationship Id="rId38" Type="http://schemas.openxmlformats.org/officeDocument/2006/relationships/hyperlink" Target="mailto:daoudadiallo644@gmail.com" TargetMode="External"/><Relationship Id="rId46" Type="http://schemas.openxmlformats.org/officeDocument/2006/relationships/hyperlink" Target="mailto:rd.jamond@laposte.net" TargetMode="External"/><Relationship Id="rId59" Type="http://schemas.openxmlformats.org/officeDocument/2006/relationships/hyperlink" Target="mailto:alexandra.marquesda@orange.fr" TargetMode="External"/><Relationship Id="rId67" Type="http://schemas.openxmlformats.org/officeDocument/2006/relationships/hyperlink" Target="mailto:pascal.bationo@gmail.com" TargetMode="External"/><Relationship Id="rId103" Type="http://schemas.openxmlformats.org/officeDocument/2006/relationships/hyperlink" Target="mailto:Damien.rapin@outlook.fr" TargetMode="External"/><Relationship Id="rId108" Type="http://schemas.openxmlformats.org/officeDocument/2006/relationships/hyperlink" Target="mailto:alexandre.buchter@orange.fr" TargetMode="External"/><Relationship Id="rId116" Type="http://schemas.openxmlformats.org/officeDocument/2006/relationships/hyperlink" Target="mailto:blancguillaume29@gmail.com" TargetMode="External"/><Relationship Id="rId124" Type="http://schemas.openxmlformats.org/officeDocument/2006/relationships/hyperlink" Target="mailto:gregory.guenine@hotmail.fr" TargetMode="External"/><Relationship Id="rId129" Type="http://schemas.openxmlformats.org/officeDocument/2006/relationships/hyperlink" Target="mailto:cleanwash@orange.fr" TargetMode="External"/><Relationship Id="rId137" Type="http://schemas.openxmlformats.org/officeDocument/2006/relationships/hyperlink" Target="mailto:chupachups@asaintvincent.fr" TargetMode="External"/><Relationship Id="rId20" Type="http://schemas.openxmlformats.org/officeDocument/2006/relationships/hyperlink" Target="mailto:thihang.dinh.vn@gmail.com" TargetMode="External"/><Relationship Id="rId41" Type="http://schemas.openxmlformats.org/officeDocument/2006/relationships/hyperlink" Target="mailto:shotokan-kcmv@live.fr" TargetMode="External"/><Relationship Id="rId54" Type="http://schemas.openxmlformats.org/officeDocument/2006/relationships/hyperlink" Target="mailto:fredaubin24@gmail.com" TargetMode="External"/><Relationship Id="rId62" Type="http://schemas.openxmlformats.org/officeDocument/2006/relationships/hyperlink" Target="mailto:christian.jakob@club-internet.fr" TargetMode="External"/><Relationship Id="rId70" Type="http://schemas.openxmlformats.org/officeDocument/2006/relationships/hyperlink" Target="mailto:sahrafajal@hotmail.com" TargetMode="External"/><Relationship Id="rId75" Type="http://schemas.openxmlformats.org/officeDocument/2006/relationships/hyperlink" Target="mailto:renaud.aubin@gmail.com" TargetMode="External"/><Relationship Id="rId83" Type="http://schemas.openxmlformats.org/officeDocument/2006/relationships/hyperlink" Target="mailto:a-decourtiat.atf@live.fr" TargetMode="External"/><Relationship Id="rId88" Type="http://schemas.openxmlformats.org/officeDocument/2006/relationships/hyperlink" Target="mailto:juliedelecourt7@gmail.com" TargetMode="External"/><Relationship Id="rId91" Type="http://schemas.openxmlformats.org/officeDocument/2006/relationships/hyperlink" Target="mailto:s.lorailler@gmail.com" TargetMode="External"/><Relationship Id="rId96" Type="http://schemas.openxmlformats.org/officeDocument/2006/relationships/hyperlink" Target="mailto:van.thang.than@gmail.com" TargetMode="External"/><Relationship Id="rId111" Type="http://schemas.openxmlformats.org/officeDocument/2006/relationships/hyperlink" Target="mailto:rousseau_annesophie@yahoo.fr" TargetMode="External"/><Relationship Id="rId132" Type="http://schemas.openxmlformats.org/officeDocument/2006/relationships/hyperlink" Target="mailto:marina.achanar@hotmail.com" TargetMode="External"/><Relationship Id="rId140" Type="http://schemas.openxmlformats.org/officeDocument/2006/relationships/hyperlink" Target="mailto:essomedolores@gmail.com" TargetMode="External"/><Relationship Id="rId145" Type="http://schemas.openxmlformats.org/officeDocument/2006/relationships/hyperlink" Target="mailto:lennie.delannoy@gmail.com" TargetMode="External"/><Relationship Id="rId153" Type="http://schemas.openxmlformats.org/officeDocument/2006/relationships/comments" Target="../comments2.xml"/><Relationship Id="rId1" Type="http://schemas.openxmlformats.org/officeDocument/2006/relationships/hyperlink" Target="mailto:veronique.dangla@wanadoo.fr" TargetMode="External"/><Relationship Id="rId6" Type="http://schemas.openxmlformats.org/officeDocument/2006/relationships/hyperlink" Target="mailto:phrouxel@gmail.com" TargetMode="External"/><Relationship Id="rId15" Type="http://schemas.openxmlformats.org/officeDocument/2006/relationships/hyperlink" Target="mailto:pothain.family@bbox.fr" TargetMode="External"/><Relationship Id="rId23" Type="http://schemas.openxmlformats.org/officeDocument/2006/relationships/hyperlink" Target="mailto:marieclairemarques@gmail.com" TargetMode="External"/><Relationship Id="rId28" Type="http://schemas.openxmlformats.org/officeDocument/2006/relationships/hyperlink" Target="mailto:h_moriaux@orange.fr" TargetMode="External"/><Relationship Id="rId36" Type="http://schemas.openxmlformats.org/officeDocument/2006/relationships/hyperlink" Target="mailto:stevenjimmy@live.fr" TargetMode="External"/><Relationship Id="rId49" Type="http://schemas.openxmlformats.org/officeDocument/2006/relationships/hyperlink" Target="mailto:carolinebucaille@yahoo.fr" TargetMode="External"/><Relationship Id="rId57" Type="http://schemas.openxmlformats.org/officeDocument/2006/relationships/hyperlink" Target="mailto:virginiecastro@free.fr" TargetMode="External"/><Relationship Id="rId106" Type="http://schemas.openxmlformats.org/officeDocument/2006/relationships/hyperlink" Target="mailto:laila7845@hotmail.fr" TargetMode="External"/><Relationship Id="rId114" Type="http://schemas.openxmlformats.org/officeDocument/2006/relationships/hyperlink" Target="mailto:cindymoutounaick@yahoo.fr" TargetMode="External"/><Relationship Id="rId119" Type="http://schemas.openxmlformats.org/officeDocument/2006/relationships/hyperlink" Target="mailto:herben@hotmail.fr" TargetMode="External"/><Relationship Id="rId127" Type="http://schemas.openxmlformats.org/officeDocument/2006/relationships/hyperlink" Target="mailto:hayetteissa78@gmail.com" TargetMode="External"/><Relationship Id="rId10" Type="http://schemas.openxmlformats.org/officeDocument/2006/relationships/hyperlink" Target="mailto:roquebert.inga@gmail.com" TargetMode="External"/><Relationship Id="rId31" Type="http://schemas.openxmlformats.org/officeDocument/2006/relationships/hyperlink" Target="mailto:vguillemain@hotmail.fr" TargetMode="External"/><Relationship Id="rId44" Type="http://schemas.openxmlformats.org/officeDocument/2006/relationships/hyperlink" Target="mailto:myriam@pasquet.com" TargetMode="External"/><Relationship Id="rId52" Type="http://schemas.openxmlformats.org/officeDocument/2006/relationships/hyperlink" Target="mailto:evabelzon@gmail.com" TargetMode="External"/><Relationship Id="rId60" Type="http://schemas.openxmlformats.org/officeDocument/2006/relationships/hyperlink" Target="mailto:boissiere@wanadoo.fr" TargetMode="External"/><Relationship Id="rId65" Type="http://schemas.openxmlformats.org/officeDocument/2006/relationships/hyperlink" Target="mailto:jean.daubriac@hotmail.fr" TargetMode="External"/><Relationship Id="rId73" Type="http://schemas.openxmlformats.org/officeDocument/2006/relationships/hyperlink" Target="mailto:morandirh@gmail.com" TargetMode="External"/><Relationship Id="rId78" Type="http://schemas.openxmlformats.org/officeDocument/2006/relationships/hyperlink" Target="mailto:stephane.lecointre80@gmail.com" TargetMode="External"/><Relationship Id="rId81" Type="http://schemas.openxmlformats.org/officeDocument/2006/relationships/hyperlink" Target="mailto:axel_morgado@hotmail.com" TargetMode="External"/><Relationship Id="rId86" Type="http://schemas.openxmlformats.org/officeDocument/2006/relationships/hyperlink" Target="mailto:barre_francois@orange.fr" TargetMode="External"/><Relationship Id="rId94" Type="http://schemas.openxmlformats.org/officeDocument/2006/relationships/hyperlink" Target="mailto:laetitia.pina8@gmail.com" TargetMode="External"/><Relationship Id="rId99" Type="http://schemas.openxmlformats.org/officeDocument/2006/relationships/hyperlink" Target="mailto:dawson-alison@hotmail.fr" TargetMode="External"/><Relationship Id="rId101" Type="http://schemas.openxmlformats.org/officeDocument/2006/relationships/hyperlink" Target="mailto:elise.collin@gmail.com" TargetMode="External"/><Relationship Id="rId122" Type="http://schemas.openxmlformats.org/officeDocument/2006/relationships/hyperlink" Target="mailto:roquebert.inga@gmail.com" TargetMode="External"/><Relationship Id="rId130" Type="http://schemas.openxmlformats.org/officeDocument/2006/relationships/hyperlink" Target="mailto:diong62@yahoo.it" TargetMode="External"/><Relationship Id="rId135" Type="http://schemas.openxmlformats.org/officeDocument/2006/relationships/hyperlink" Target="mailto:cmorenodaluz@lfdj.com" TargetMode="External"/><Relationship Id="rId143" Type="http://schemas.openxmlformats.org/officeDocument/2006/relationships/hyperlink" Target="mailto:rondu.stephane@orange.fr" TargetMode="External"/><Relationship Id="rId148" Type="http://schemas.openxmlformats.org/officeDocument/2006/relationships/hyperlink" Target="mailto:gersdebanz@gmail.com" TargetMode="External"/><Relationship Id="rId151" Type="http://schemas.openxmlformats.org/officeDocument/2006/relationships/hyperlink" Target="mailto:jyvelines@gmail.com" TargetMode="External"/><Relationship Id="rId4" Type="http://schemas.openxmlformats.org/officeDocument/2006/relationships/hyperlink" Target="mailto:g.inacio@live.fr" TargetMode="External"/><Relationship Id="rId9" Type="http://schemas.openxmlformats.org/officeDocument/2006/relationships/hyperlink" Target="mailto:fabrice.crassin@orange.fr" TargetMode="External"/><Relationship Id="rId13" Type="http://schemas.openxmlformats.org/officeDocument/2006/relationships/hyperlink" Target="mailto:zoe.massoubre@gmail.com" TargetMode="External"/><Relationship Id="rId18" Type="http://schemas.openxmlformats.org/officeDocument/2006/relationships/hyperlink" Target="mailto:celinearmitage71@yahoo.fr" TargetMode="External"/><Relationship Id="rId39" Type="http://schemas.openxmlformats.org/officeDocument/2006/relationships/hyperlink" Target="mailto:daoudadiallo644@gmail.com" TargetMode="External"/><Relationship Id="rId109" Type="http://schemas.openxmlformats.org/officeDocument/2006/relationships/hyperlink" Target="mailto:lucile07.c@laposte.net" TargetMode="External"/><Relationship Id="rId34" Type="http://schemas.openxmlformats.org/officeDocument/2006/relationships/hyperlink" Target="mailto:perrin.gisbert@wanadoo.fr" TargetMode="External"/><Relationship Id="rId50" Type="http://schemas.openxmlformats.org/officeDocument/2006/relationships/hyperlink" Target="mailto:jmdevin78@gmail.com" TargetMode="External"/><Relationship Id="rId55" Type="http://schemas.openxmlformats.org/officeDocument/2006/relationships/hyperlink" Target="mailto:fredaubin24@gmail.com" TargetMode="External"/><Relationship Id="rId76" Type="http://schemas.openxmlformats.org/officeDocument/2006/relationships/hyperlink" Target="mailto:elmehdaoui.sanae@gmail.com" TargetMode="External"/><Relationship Id="rId97" Type="http://schemas.openxmlformats.org/officeDocument/2006/relationships/hyperlink" Target="mailto:badetyveline@gmail.com" TargetMode="External"/><Relationship Id="rId104" Type="http://schemas.openxmlformats.org/officeDocument/2006/relationships/hyperlink" Target="mailto:Damien.rapin@outlook.fr" TargetMode="External"/><Relationship Id="rId120" Type="http://schemas.openxmlformats.org/officeDocument/2006/relationships/hyperlink" Target="mailto:barre.sebastien@gmail.com" TargetMode="External"/><Relationship Id="rId125" Type="http://schemas.openxmlformats.org/officeDocument/2006/relationships/hyperlink" Target="mailto:fatima_zainoun@hotmail.fr" TargetMode="External"/><Relationship Id="rId141" Type="http://schemas.openxmlformats.org/officeDocument/2006/relationships/hyperlink" Target="mailto:essomedolores@gmail.com" TargetMode="External"/><Relationship Id="rId146" Type="http://schemas.openxmlformats.org/officeDocument/2006/relationships/hyperlink" Target="mailto:mehdi.majdoubi@gmail.com" TargetMode="External"/><Relationship Id="rId7" Type="http://schemas.openxmlformats.org/officeDocument/2006/relationships/hyperlink" Target="mailto:sarah.foucher@neuf.fr" TargetMode="External"/><Relationship Id="rId71" Type="http://schemas.openxmlformats.org/officeDocument/2006/relationships/hyperlink" Target="mailto:philippe.girault@konecto.eu" TargetMode="External"/><Relationship Id="rId92" Type="http://schemas.openxmlformats.org/officeDocument/2006/relationships/hyperlink" Target="mailto:daoudadiallo644@gmail.com" TargetMode="External"/><Relationship Id="rId2" Type="http://schemas.openxmlformats.org/officeDocument/2006/relationships/hyperlink" Target="mailto:antoine-thomas.deschamps@wanadoo.fr" TargetMode="External"/><Relationship Id="rId29" Type="http://schemas.openxmlformats.org/officeDocument/2006/relationships/hyperlink" Target="mailto:epean21@gmail.com" TargetMode="External"/><Relationship Id="rId24" Type="http://schemas.openxmlformats.org/officeDocument/2006/relationships/hyperlink" Target="mailto:renaud.aubin@gmail.com" TargetMode="External"/><Relationship Id="rId40" Type="http://schemas.openxmlformats.org/officeDocument/2006/relationships/hyperlink" Target="mailto:shotokan-kcmv@live.fr" TargetMode="External"/><Relationship Id="rId45" Type="http://schemas.openxmlformats.org/officeDocument/2006/relationships/hyperlink" Target="mailto:cd.sirbu99@gmail.com" TargetMode="External"/><Relationship Id="rId66" Type="http://schemas.openxmlformats.org/officeDocument/2006/relationships/hyperlink" Target="mailto:alainlereculey@yahoo.fr" TargetMode="External"/><Relationship Id="rId87" Type="http://schemas.openxmlformats.org/officeDocument/2006/relationships/hyperlink" Target="mailto:isabtplagne@gmail.com" TargetMode="External"/><Relationship Id="rId110" Type="http://schemas.openxmlformats.org/officeDocument/2006/relationships/hyperlink" Target="mailto:bbelzon@gmail.com" TargetMode="External"/><Relationship Id="rId115" Type="http://schemas.openxmlformats.org/officeDocument/2006/relationships/hyperlink" Target="mailto:blancmarc@icloud.com" TargetMode="External"/><Relationship Id="rId131" Type="http://schemas.openxmlformats.org/officeDocument/2006/relationships/hyperlink" Target="mailto:marinecalvez@icloud.com" TargetMode="External"/><Relationship Id="rId136" Type="http://schemas.openxmlformats.org/officeDocument/2006/relationships/hyperlink" Target="mailto:chupachups@asaintvincent.fr" TargetMode="External"/><Relationship Id="rId61" Type="http://schemas.openxmlformats.org/officeDocument/2006/relationships/hyperlink" Target="mailto:frederic.raynal@edhec.com" TargetMode="External"/><Relationship Id="rId82" Type="http://schemas.openxmlformats.org/officeDocument/2006/relationships/hyperlink" Target="mailto:celinemartin1709@gmail.com" TargetMode="External"/><Relationship Id="rId152" Type="http://schemas.openxmlformats.org/officeDocument/2006/relationships/vmlDrawing" Target="../drawings/vmlDrawing2.vml"/><Relationship Id="rId19" Type="http://schemas.openxmlformats.org/officeDocument/2006/relationships/hyperlink" Target="mailto:joanna.dubois.k@gmail.com" TargetMode="External"/><Relationship Id="rId14" Type="http://schemas.openxmlformats.org/officeDocument/2006/relationships/hyperlink" Target="mailto:famille.gault@orange.fr" TargetMode="External"/><Relationship Id="rId30" Type="http://schemas.openxmlformats.org/officeDocument/2006/relationships/hyperlink" Target="mailto:epean21@gmail.com" TargetMode="External"/><Relationship Id="rId35" Type="http://schemas.openxmlformats.org/officeDocument/2006/relationships/hyperlink" Target="mailto:nonoze@hotmail.com" TargetMode="External"/><Relationship Id="rId56" Type="http://schemas.openxmlformats.org/officeDocument/2006/relationships/hyperlink" Target="mailto:virginiecastro@free.fr" TargetMode="External"/><Relationship Id="rId77" Type="http://schemas.openxmlformats.org/officeDocument/2006/relationships/hyperlink" Target="mailto:l.leturque@gmail.com" TargetMode="External"/><Relationship Id="rId100" Type="http://schemas.openxmlformats.org/officeDocument/2006/relationships/hyperlink" Target="mailto:christophe.collin@gmail.com" TargetMode="External"/><Relationship Id="rId105" Type="http://schemas.openxmlformats.org/officeDocument/2006/relationships/hyperlink" Target="mailto:famille.cailliaux@free.fr" TargetMode="External"/><Relationship Id="rId126" Type="http://schemas.openxmlformats.org/officeDocument/2006/relationships/hyperlink" Target="mailto:villagandon@yahoo.com" TargetMode="External"/><Relationship Id="rId147" Type="http://schemas.openxmlformats.org/officeDocument/2006/relationships/hyperlink" Target="mailto:marcbalembois@hotmail.fr" TargetMode="External"/><Relationship Id="rId8" Type="http://schemas.openxmlformats.org/officeDocument/2006/relationships/hyperlink" Target="mailto:cindymoutounaick@yahoo.fr" TargetMode="External"/><Relationship Id="rId51" Type="http://schemas.openxmlformats.org/officeDocument/2006/relationships/hyperlink" Target="mailto:marc.matifet@gmail.com" TargetMode="External"/><Relationship Id="rId72" Type="http://schemas.openxmlformats.org/officeDocument/2006/relationships/hyperlink" Target="mailto:priscilladupeu@hotmail.fr" TargetMode="External"/><Relationship Id="rId93" Type="http://schemas.openxmlformats.org/officeDocument/2006/relationships/hyperlink" Target="mailto:seghird1968@gmail.com" TargetMode="External"/><Relationship Id="rId98" Type="http://schemas.openxmlformats.org/officeDocument/2006/relationships/hyperlink" Target="mailto:diana.stantier@gmail.com" TargetMode="External"/><Relationship Id="rId121" Type="http://schemas.openxmlformats.org/officeDocument/2006/relationships/hyperlink" Target="mailto:barre.sebastien@gmail.com" TargetMode="External"/><Relationship Id="rId142" Type="http://schemas.openxmlformats.org/officeDocument/2006/relationships/hyperlink" Target="mailto:bachben50@yahoo.fr" TargetMode="External"/><Relationship Id="rId3" Type="http://schemas.openxmlformats.org/officeDocument/2006/relationships/hyperlink" Target="mailto:soxi44_44@hot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alexandre.profizi@gmail.com" TargetMode="External"/><Relationship Id="rId13" Type="http://schemas.openxmlformats.org/officeDocument/2006/relationships/hyperlink" Target="mailto:thiampenda@gmail.com" TargetMode="External"/><Relationship Id="rId18" Type="http://schemas.openxmlformats.org/officeDocument/2006/relationships/hyperlink" Target="mailto:mathll@sfr.fr" TargetMode="External"/><Relationship Id="rId26" Type="http://schemas.openxmlformats.org/officeDocument/2006/relationships/hyperlink" Target="mailto:mohamed.amhiyen@yahoo.com" TargetMode="External"/><Relationship Id="rId39" Type="http://schemas.openxmlformats.org/officeDocument/2006/relationships/hyperlink" Target="mailto:nathll@sfr.fr;" TargetMode="External"/><Relationship Id="rId3" Type="http://schemas.openxmlformats.org/officeDocument/2006/relationships/hyperlink" Target="mailto:slafleur974@gmail.com" TargetMode="External"/><Relationship Id="rId21" Type="http://schemas.openxmlformats.org/officeDocument/2006/relationships/hyperlink" Target="mailto:jeanluc.albert.antoine@gmail.com" TargetMode="External"/><Relationship Id="rId34" Type="http://schemas.openxmlformats.org/officeDocument/2006/relationships/hyperlink" Target="mailto:evemariepretin@yahoo.fr" TargetMode="External"/><Relationship Id="rId42" Type="http://schemas.openxmlformats.org/officeDocument/2006/relationships/comments" Target="../comments3.xml"/><Relationship Id="rId7" Type="http://schemas.openxmlformats.org/officeDocument/2006/relationships/hyperlink" Target="mailto:manon.bourbao@gmail.com" TargetMode="External"/><Relationship Id="rId12" Type="http://schemas.openxmlformats.org/officeDocument/2006/relationships/hyperlink" Target="mailto:wided.iacobucci@sfr.fr" TargetMode="External"/><Relationship Id="rId17" Type="http://schemas.openxmlformats.org/officeDocument/2006/relationships/hyperlink" Target="mailto:julienverhaeghe@wanadoo.fr" TargetMode="External"/><Relationship Id="rId25" Type="http://schemas.openxmlformats.org/officeDocument/2006/relationships/hyperlink" Target="mailto:jchrysos@gmail.com" TargetMode="External"/><Relationship Id="rId33" Type="http://schemas.openxmlformats.org/officeDocument/2006/relationships/hyperlink" Target="mailto:hammoulotfi@yahoo.fr" TargetMode="External"/><Relationship Id="rId38" Type="http://schemas.openxmlformats.org/officeDocument/2006/relationships/hyperlink" Target="mailto:alexandrala83@hotmail.com" TargetMode="External"/><Relationship Id="rId2" Type="http://schemas.openxmlformats.org/officeDocument/2006/relationships/hyperlink" Target="mailto:reslingersabine@gmail.com" TargetMode="External"/><Relationship Id="rId16" Type="http://schemas.openxmlformats.org/officeDocument/2006/relationships/hyperlink" Target="mailto:flavienlam@aol.com" TargetMode="External"/><Relationship Id="rId20" Type="http://schemas.openxmlformats.org/officeDocument/2006/relationships/hyperlink" Target="mailto:lgmaquet@yahoo.fr" TargetMode="External"/><Relationship Id="rId29" Type="http://schemas.openxmlformats.org/officeDocument/2006/relationships/hyperlink" Target="mailto:clement.maurice23@gmail.com" TargetMode="External"/><Relationship Id="rId41" Type="http://schemas.openxmlformats.org/officeDocument/2006/relationships/vmlDrawing" Target="../drawings/vmlDrawing3.vml"/><Relationship Id="rId1" Type="http://schemas.openxmlformats.org/officeDocument/2006/relationships/hyperlink" Target="mailto:daniel.hayot@9online.fr" TargetMode="External"/><Relationship Id="rId6" Type="http://schemas.openxmlformats.org/officeDocument/2006/relationships/hyperlink" Target="mailto:fatouba1979@gmail.com" TargetMode="External"/><Relationship Id="rId11" Type="http://schemas.openxmlformats.org/officeDocument/2006/relationships/hyperlink" Target="mailto:delnicolas723@yahoo.com" TargetMode="External"/><Relationship Id="rId24" Type="http://schemas.openxmlformats.org/officeDocument/2006/relationships/hyperlink" Target="mailto:o.echard@orange.fr" TargetMode="External"/><Relationship Id="rId32" Type="http://schemas.openxmlformats.org/officeDocument/2006/relationships/hyperlink" Target="mailto:hammoulotfi@yahoo.fr" TargetMode="External"/><Relationship Id="rId37" Type="http://schemas.openxmlformats.org/officeDocument/2006/relationships/hyperlink" Target="mailto:cedricallier@gmail.com" TargetMode="External"/><Relationship Id="rId40" Type="http://schemas.openxmlformats.org/officeDocument/2006/relationships/printerSettings" Target="../printerSettings/printerSettings7.bin"/><Relationship Id="rId5" Type="http://schemas.openxmlformats.org/officeDocument/2006/relationships/hyperlink" Target="mailto:fatouba1979@gmail.com" TargetMode="External"/><Relationship Id="rId15" Type="http://schemas.openxmlformats.org/officeDocument/2006/relationships/hyperlink" Target="mailto:nadia.laaraj@gmail.com" TargetMode="External"/><Relationship Id="rId23" Type="http://schemas.openxmlformats.org/officeDocument/2006/relationships/hyperlink" Target="mailto:bleuenn.@icloud.com" TargetMode="External"/><Relationship Id="rId28" Type="http://schemas.openxmlformats.org/officeDocument/2006/relationships/hyperlink" Target="mailto:nunoedgarcia@gmail.com" TargetMode="External"/><Relationship Id="rId36" Type="http://schemas.openxmlformats.org/officeDocument/2006/relationships/hyperlink" Target="mailto:thiampenda@gmail.com" TargetMode="External"/><Relationship Id="rId10" Type="http://schemas.openxmlformats.org/officeDocument/2006/relationships/hyperlink" Target="mailto:cyrilhillairet@hotmail.fr" TargetMode="External"/><Relationship Id="rId19" Type="http://schemas.openxmlformats.org/officeDocument/2006/relationships/hyperlink" Target="mailto:boisroux78@gmail.com" TargetMode="External"/><Relationship Id="rId31" Type="http://schemas.openxmlformats.org/officeDocument/2006/relationships/hyperlink" Target="mailto:marieangechiapo@yahoo.fr" TargetMode="External"/><Relationship Id="rId4" Type="http://schemas.openxmlformats.org/officeDocument/2006/relationships/hyperlink" Target="mailto:fatouba1979@gmail.com" TargetMode="External"/><Relationship Id="rId9" Type="http://schemas.openxmlformats.org/officeDocument/2006/relationships/hyperlink" Target="mailto:nunoedgarcia@gmail.com" TargetMode="External"/><Relationship Id="rId14" Type="http://schemas.openxmlformats.org/officeDocument/2006/relationships/hyperlink" Target="mailto:bojaddaini.khalid@hotmail.fr" TargetMode="External"/><Relationship Id="rId22" Type="http://schemas.openxmlformats.org/officeDocument/2006/relationships/hyperlink" Target="mailto:christine.chea@yahoo.com" TargetMode="External"/><Relationship Id="rId27" Type="http://schemas.openxmlformats.org/officeDocument/2006/relationships/hyperlink" Target="mailto:fabienjeanclaude@gmail.com" TargetMode="External"/><Relationship Id="rId30" Type="http://schemas.openxmlformats.org/officeDocument/2006/relationships/hyperlink" Target="mailto:loubfr@gmail.com" TargetMode="External"/><Relationship Id="rId35" Type="http://schemas.openxmlformats.org/officeDocument/2006/relationships/hyperlink" Target="mailto:rcapez.f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55"/>
  <sheetViews>
    <sheetView showGridLines="0" zoomScale="120" zoomScaleNormal="120" workbookViewId="0">
      <selection activeCell="D9" sqref="D9"/>
    </sheetView>
  </sheetViews>
  <sheetFormatPr baseColWidth="10" defaultColWidth="11.42578125" defaultRowHeight="15"/>
  <cols>
    <col min="1" max="1" width="4.140625" style="2" bestFit="1" customWidth="1"/>
    <col min="2" max="2" width="11.42578125" style="2" customWidth="1"/>
    <col min="3" max="3" width="4.7109375" style="11" bestFit="1" customWidth="1"/>
    <col min="4" max="4" width="7.140625" style="11" customWidth="1"/>
    <col min="5" max="5" width="16.42578125" style="2" bestFit="1" customWidth="1"/>
    <col min="6" max="6" width="13.42578125" style="2" bestFit="1" customWidth="1"/>
    <col min="7" max="7" width="10.85546875" style="11" bestFit="1" customWidth="1"/>
    <col min="8" max="8" width="10.42578125" style="11" bestFit="1" customWidth="1"/>
    <col min="9" max="9" width="4.28515625" style="11" bestFit="1" customWidth="1"/>
    <col min="10" max="10" width="11.85546875" style="3" bestFit="1" customWidth="1"/>
    <col min="11" max="11" width="25" style="2" bestFit="1" customWidth="1"/>
    <col min="12" max="12" width="6.140625" style="11" bestFit="1" customWidth="1"/>
    <col min="13" max="13" width="19.42578125" style="2" customWidth="1"/>
    <col min="14" max="14" width="14.140625" style="16" customWidth="1"/>
    <col min="15" max="15" width="14.42578125" style="16" customWidth="1"/>
    <col min="16" max="16" width="33" style="2" bestFit="1" customWidth="1"/>
    <col min="17" max="17" width="24" style="2" bestFit="1" customWidth="1"/>
    <col min="18" max="16384" width="11.42578125" style="2"/>
  </cols>
  <sheetData>
    <row r="1" spans="1:17" ht="21">
      <c r="B1" s="1" t="s">
        <v>17</v>
      </c>
      <c r="C1" s="26"/>
      <c r="F1" s="60">
        <v>44561</v>
      </c>
      <c r="I1" s="8" t="s">
        <v>18</v>
      </c>
      <c r="J1" s="715">
        <f ca="1">TODAY()</f>
        <v>46180</v>
      </c>
      <c r="K1" s="715"/>
    </row>
    <row r="2" spans="1:17" s="19" customFormat="1" ht="33.950000000000003" customHeight="1">
      <c r="B2" s="6" t="s">
        <v>28</v>
      </c>
      <c r="C2" s="39" t="s">
        <v>29</v>
      </c>
      <c r="D2" s="15"/>
      <c r="E2" s="12" t="s">
        <v>0</v>
      </c>
      <c r="F2" s="12" t="s">
        <v>1</v>
      </c>
      <c r="G2" s="12" t="s">
        <v>9</v>
      </c>
      <c r="H2" s="7" t="s">
        <v>30</v>
      </c>
      <c r="I2" s="12" t="s">
        <v>19</v>
      </c>
      <c r="J2" s="12" t="s">
        <v>557</v>
      </c>
      <c r="K2" s="12" t="s">
        <v>2</v>
      </c>
      <c r="L2" s="7" t="s">
        <v>31</v>
      </c>
      <c r="M2" s="12" t="s">
        <v>3</v>
      </c>
      <c r="N2" s="17" t="s">
        <v>5</v>
      </c>
      <c r="O2" s="17" t="s">
        <v>8</v>
      </c>
      <c r="P2" s="12" t="s">
        <v>4</v>
      </c>
      <c r="Q2" s="20" t="s">
        <v>6</v>
      </c>
    </row>
    <row r="3" spans="1:17" s="9" customFormat="1">
      <c r="A3" s="9">
        <v>1</v>
      </c>
      <c r="B3" s="10" t="s">
        <v>15</v>
      </c>
      <c r="C3" s="21" t="s">
        <v>21</v>
      </c>
      <c r="D3" s="11" t="s">
        <v>698</v>
      </c>
      <c r="E3" s="10" t="s">
        <v>483</v>
      </c>
      <c r="F3" s="10" t="s">
        <v>773</v>
      </c>
      <c r="G3" s="22" t="s">
        <v>563</v>
      </c>
      <c r="H3" s="14">
        <v>29880</v>
      </c>
      <c r="I3" s="23">
        <f t="shared" ref="I3:I34" si="0">F$1-H3</f>
        <v>14681</v>
      </c>
      <c r="J3" t="s">
        <v>690</v>
      </c>
      <c r="K3" s="10" t="s">
        <v>484</v>
      </c>
      <c r="L3" s="21">
        <v>78540</v>
      </c>
      <c r="M3" s="10" t="s">
        <v>15</v>
      </c>
      <c r="N3" s="24">
        <v>637575255</v>
      </c>
      <c r="O3" s="24">
        <v>616500498</v>
      </c>
      <c r="P3" s="25" t="s">
        <v>706</v>
      </c>
      <c r="Q3" s="10"/>
    </row>
    <row r="4" spans="1:17" s="9" customFormat="1">
      <c r="A4" s="9">
        <v>2</v>
      </c>
      <c r="B4" s="10" t="s">
        <v>15</v>
      </c>
      <c r="C4" s="21" t="s">
        <v>21</v>
      </c>
      <c r="D4" s="11" t="s">
        <v>697</v>
      </c>
      <c r="E4" s="10" t="s">
        <v>483</v>
      </c>
      <c r="F4" s="10" t="s">
        <v>320</v>
      </c>
      <c r="G4" s="22" t="s">
        <v>562</v>
      </c>
      <c r="H4" s="14">
        <v>42565</v>
      </c>
      <c r="I4" s="23">
        <f t="shared" si="0"/>
        <v>1996</v>
      </c>
      <c r="J4" t="s">
        <v>689</v>
      </c>
      <c r="K4" s="10" t="s">
        <v>484</v>
      </c>
      <c r="L4" s="21">
        <v>78540</v>
      </c>
      <c r="M4" s="10" t="s">
        <v>15</v>
      </c>
      <c r="N4" s="24">
        <v>637575255</v>
      </c>
      <c r="O4" s="24">
        <v>616500498</v>
      </c>
      <c r="P4" s="25" t="s">
        <v>706</v>
      </c>
      <c r="Q4" s="10"/>
    </row>
    <row r="5" spans="1:17" s="9" customFormat="1">
      <c r="A5" s="9">
        <v>3</v>
      </c>
      <c r="B5" s="10" t="s">
        <v>15</v>
      </c>
      <c r="C5" s="21" t="s">
        <v>21</v>
      </c>
      <c r="D5" s="11" t="s">
        <v>698</v>
      </c>
      <c r="E5" s="10" t="s">
        <v>483</v>
      </c>
      <c r="F5" s="10" t="s">
        <v>262</v>
      </c>
      <c r="G5" s="22" t="s">
        <v>819</v>
      </c>
      <c r="H5" s="14">
        <v>40406</v>
      </c>
      <c r="I5" s="23">
        <f t="shared" si="0"/>
        <v>4155</v>
      </c>
      <c r="J5" t="s">
        <v>695</v>
      </c>
      <c r="K5" s="10" t="s">
        <v>484</v>
      </c>
      <c r="L5" s="21">
        <v>78540</v>
      </c>
      <c r="M5" s="10" t="s">
        <v>15</v>
      </c>
      <c r="N5" s="24">
        <v>637575255</v>
      </c>
      <c r="O5" s="24">
        <v>616500498</v>
      </c>
      <c r="P5" s="25" t="s">
        <v>706</v>
      </c>
      <c r="Q5" s="10"/>
    </row>
    <row r="6" spans="1:17" s="9" customFormat="1">
      <c r="A6" s="9">
        <v>4</v>
      </c>
      <c r="B6" s="10" t="s">
        <v>20</v>
      </c>
      <c r="C6" s="21" t="s">
        <v>21</v>
      </c>
      <c r="D6" s="11" t="s">
        <v>697</v>
      </c>
      <c r="E6" s="10" t="s">
        <v>422</v>
      </c>
      <c r="F6" s="10" t="s">
        <v>423</v>
      </c>
      <c r="G6" s="22" t="s">
        <v>564</v>
      </c>
      <c r="H6" s="14">
        <v>27123</v>
      </c>
      <c r="I6" s="23">
        <f t="shared" si="0"/>
        <v>17438</v>
      </c>
      <c r="J6" t="s">
        <v>690</v>
      </c>
      <c r="K6" s="10" t="s">
        <v>424</v>
      </c>
      <c r="L6" s="21">
        <v>78780</v>
      </c>
      <c r="M6" s="10" t="s">
        <v>20</v>
      </c>
      <c r="N6" s="24">
        <v>660545214</v>
      </c>
      <c r="O6" s="24"/>
      <c r="P6" s="70" t="s">
        <v>425</v>
      </c>
      <c r="Q6" s="10"/>
    </row>
    <row r="7" spans="1:17" s="9" customFormat="1">
      <c r="A7" s="9">
        <v>5</v>
      </c>
      <c r="B7" s="10" t="s">
        <v>20</v>
      </c>
      <c r="C7" s="21" t="s">
        <v>21</v>
      </c>
      <c r="D7" s="11" t="s">
        <v>697</v>
      </c>
      <c r="E7" s="10" t="s">
        <v>22</v>
      </c>
      <c r="F7" s="10" t="s">
        <v>23</v>
      </c>
      <c r="G7" s="22" t="s">
        <v>24</v>
      </c>
      <c r="H7" s="14">
        <v>22695</v>
      </c>
      <c r="I7" s="23">
        <f t="shared" si="0"/>
        <v>21866</v>
      </c>
      <c r="J7" t="s">
        <v>690</v>
      </c>
      <c r="K7" s="10" t="s">
        <v>25</v>
      </c>
      <c r="L7" s="21">
        <v>95280</v>
      </c>
      <c r="M7" s="10" t="s">
        <v>26</v>
      </c>
      <c r="N7" s="24">
        <v>678773904</v>
      </c>
      <c r="O7" s="24"/>
      <c r="P7" s="70" t="s">
        <v>27</v>
      </c>
      <c r="Q7" s="10"/>
    </row>
    <row r="8" spans="1:17" s="9" customFormat="1">
      <c r="A8" s="9">
        <v>6</v>
      </c>
      <c r="B8" s="10" t="s">
        <v>15</v>
      </c>
      <c r="C8" s="21" t="s">
        <v>21</v>
      </c>
      <c r="D8" s="11" t="s">
        <v>698</v>
      </c>
      <c r="E8" s="10" t="s">
        <v>32</v>
      </c>
      <c r="F8" s="10" t="s">
        <v>33</v>
      </c>
      <c r="G8" s="22" t="s">
        <v>34</v>
      </c>
      <c r="H8" s="14">
        <v>39139</v>
      </c>
      <c r="I8" s="23">
        <f t="shared" si="0"/>
        <v>5422</v>
      </c>
      <c r="J8" t="s">
        <v>691</v>
      </c>
      <c r="K8" s="10" t="s">
        <v>35</v>
      </c>
      <c r="L8" s="21">
        <v>78480</v>
      </c>
      <c r="M8" s="10" t="s">
        <v>36</v>
      </c>
      <c r="N8" s="24">
        <v>617699107</v>
      </c>
      <c r="O8" s="24">
        <v>652563408</v>
      </c>
      <c r="P8" s="25" t="s">
        <v>707</v>
      </c>
      <c r="Q8" s="10"/>
    </row>
    <row r="9" spans="1:17" s="9" customFormat="1">
      <c r="A9" s="9">
        <v>7</v>
      </c>
      <c r="B9" s="10" t="s">
        <v>15</v>
      </c>
      <c r="C9" s="21" t="s">
        <v>21</v>
      </c>
      <c r="D9" s="11" t="s">
        <v>698</v>
      </c>
      <c r="E9" s="10" t="s">
        <v>155</v>
      </c>
      <c r="F9" s="10" t="s">
        <v>156</v>
      </c>
      <c r="G9" s="22" t="s">
        <v>565</v>
      </c>
      <c r="H9" s="14">
        <v>38846</v>
      </c>
      <c r="I9" s="23">
        <f t="shared" si="0"/>
        <v>5715</v>
      </c>
      <c r="J9" t="s">
        <v>691</v>
      </c>
      <c r="K9" s="10" t="s">
        <v>157</v>
      </c>
      <c r="L9" s="21">
        <v>78540</v>
      </c>
      <c r="M9" s="10" t="s">
        <v>15</v>
      </c>
      <c r="N9" s="24">
        <v>680130329</v>
      </c>
      <c r="O9" s="24">
        <v>664406396</v>
      </c>
      <c r="P9" s="70" t="s">
        <v>158</v>
      </c>
      <c r="Q9" s="10"/>
    </row>
    <row r="10" spans="1:17" s="9" customFormat="1">
      <c r="A10" s="9">
        <v>8</v>
      </c>
      <c r="B10" s="10" t="s">
        <v>15</v>
      </c>
      <c r="C10" s="21" t="s">
        <v>21</v>
      </c>
      <c r="D10" s="11" t="s">
        <v>697</v>
      </c>
      <c r="E10" s="10" t="s">
        <v>195</v>
      </c>
      <c r="F10" s="10" t="s">
        <v>196</v>
      </c>
      <c r="G10" s="22" t="s">
        <v>200</v>
      </c>
      <c r="H10" s="14">
        <v>28600</v>
      </c>
      <c r="I10" s="23">
        <f t="shared" si="0"/>
        <v>15961</v>
      </c>
      <c r="J10" t="s">
        <v>690</v>
      </c>
      <c r="K10" s="10" t="s">
        <v>198</v>
      </c>
      <c r="L10" s="21">
        <v>78510</v>
      </c>
      <c r="M10" s="10" t="s">
        <v>116</v>
      </c>
      <c r="N10" s="24">
        <v>616176840</v>
      </c>
      <c r="O10" s="24"/>
      <c r="P10" s="70" t="s">
        <v>197</v>
      </c>
      <c r="Q10" s="10"/>
    </row>
    <row r="11" spans="1:17" s="9" customFormat="1">
      <c r="A11" s="9">
        <v>9</v>
      </c>
      <c r="B11" s="10" t="s">
        <v>15</v>
      </c>
      <c r="C11" s="21" t="s">
        <v>21</v>
      </c>
      <c r="D11" s="11" t="s">
        <v>697</v>
      </c>
      <c r="E11" s="10" t="s">
        <v>195</v>
      </c>
      <c r="F11" s="10" t="s">
        <v>780</v>
      </c>
      <c r="G11" s="22" t="s">
        <v>781</v>
      </c>
      <c r="H11" s="14">
        <v>41989</v>
      </c>
      <c r="I11" s="23">
        <f t="shared" si="0"/>
        <v>2572</v>
      </c>
      <c r="J11" t="s">
        <v>694</v>
      </c>
      <c r="K11" s="10" t="s">
        <v>198</v>
      </c>
      <c r="L11" s="21">
        <v>78510</v>
      </c>
      <c r="M11" s="10" t="s">
        <v>116</v>
      </c>
      <c r="N11" s="24">
        <v>616176840</v>
      </c>
      <c r="O11" s="24"/>
      <c r="P11" s="70" t="s">
        <v>197</v>
      </c>
      <c r="Q11" s="10"/>
    </row>
    <row r="12" spans="1:17" s="9" customFormat="1">
      <c r="A12" s="9">
        <v>10</v>
      </c>
      <c r="B12" s="10" t="s">
        <v>15</v>
      </c>
      <c r="C12" s="21" t="s">
        <v>21</v>
      </c>
      <c r="D12" s="11" t="s">
        <v>698</v>
      </c>
      <c r="E12" s="10" t="s">
        <v>195</v>
      </c>
      <c r="F12" s="10" t="s">
        <v>203</v>
      </c>
      <c r="G12" s="22" t="s">
        <v>202</v>
      </c>
      <c r="H12" s="14">
        <v>39138</v>
      </c>
      <c r="I12" s="23">
        <f t="shared" si="0"/>
        <v>5423</v>
      </c>
      <c r="J12" t="s">
        <v>691</v>
      </c>
      <c r="K12" s="10" t="s">
        <v>198</v>
      </c>
      <c r="L12" s="21">
        <v>78510</v>
      </c>
      <c r="M12" s="10" t="s">
        <v>116</v>
      </c>
      <c r="N12" s="24">
        <v>667562527</v>
      </c>
      <c r="O12" s="24"/>
      <c r="P12" s="70" t="s">
        <v>204</v>
      </c>
      <c r="Q12" s="10"/>
    </row>
    <row r="13" spans="1:17" s="9" customFormat="1">
      <c r="A13" s="9">
        <v>11</v>
      </c>
      <c r="B13" s="10" t="s">
        <v>15</v>
      </c>
      <c r="C13" s="21" t="s">
        <v>21</v>
      </c>
      <c r="D13" s="11" t="s">
        <v>697</v>
      </c>
      <c r="E13" s="10" t="s">
        <v>195</v>
      </c>
      <c r="F13" s="10" t="s">
        <v>201</v>
      </c>
      <c r="G13" s="22" t="s">
        <v>590</v>
      </c>
      <c r="H13" s="14">
        <v>39991</v>
      </c>
      <c r="I13" s="23">
        <f t="shared" si="0"/>
        <v>4570</v>
      </c>
      <c r="J13" t="s">
        <v>693</v>
      </c>
      <c r="K13" s="10" t="s">
        <v>198</v>
      </c>
      <c r="L13" s="21">
        <v>78510</v>
      </c>
      <c r="M13" s="10" t="s">
        <v>116</v>
      </c>
      <c r="N13" s="24">
        <v>659695612</v>
      </c>
      <c r="O13" s="24"/>
      <c r="P13" s="70" t="s">
        <v>199</v>
      </c>
      <c r="Q13" s="10"/>
    </row>
    <row r="14" spans="1:17" s="9" customFormat="1">
      <c r="A14" s="9">
        <v>12</v>
      </c>
      <c r="B14" s="10" t="s">
        <v>15</v>
      </c>
      <c r="C14" s="21" t="s">
        <v>21</v>
      </c>
      <c r="D14" s="11" t="s">
        <v>697</v>
      </c>
      <c r="E14" s="10" t="s">
        <v>195</v>
      </c>
      <c r="F14" s="10" t="s">
        <v>460</v>
      </c>
      <c r="G14" s="22" t="s">
        <v>567</v>
      </c>
      <c r="H14" s="14">
        <v>40089</v>
      </c>
      <c r="I14" s="23">
        <f t="shared" si="0"/>
        <v>4472</v>
      </c>
      <c r="J14" t="s">
        <v>693</v>
      </c>
      <c r="K14" s="10" t="s">
        <v>458</v>
      </c>
      <c r="L14" s="21">
        <v>78480</v>
      </c>
      <c r="M14" s="10" t="s">
        <v>36</v>
      </c>
      <c r="N14" s="24">
        <v>603894507</v>
      </c>
      <c r="O14" s="24">
        <v>618063562</v>
      </c>
      <c r="P14" s="70" t="s">
        <v>459</v>
      </c>
      <c r="Q14" s="10"/>
    </row>
    <row r="15" spans="1:17" s="9" customFormat="1">
      <c r="A15" s="9">
        <v>13</v>
      </c>
      <c r="B15" s="10" t="s">
        <v>15</v>
      </c>
      <c r="C15" s="21" t="s">
        <v>21</v>
      </c>
      <c r="D15" s="11" t="s">
        <v>698</v>
      </c>
      <c r="E15" s="10" t="s">
        <v>195</v>
      </c>
      <c r="F15" s="10" t="s">
        <v>457</v>
      </c>
      <c r="G15" s="22" t="s">
        <v>566</v>
      </c>
      <c r="H15" s="14">
        <v>41114</v>
      </c>
      <c r="I15" s="23">
        <f t="shared" si="0"/>
        <v>3447</v>
      </c>
      <c r="J15" t="s">
        <v>692</v>
      </c>
      <c r="K15" s="10" t="s">
        <v>458</v>
      </c>
      <c r="L15" s="21">
        <v>78480</v>
      </c>
      <c r="M15" s="10" t="s">
        <v>36</v>
      </c>
      <c r="N15" s="24">
        <v>603894507</v>
      </c>
      <c r="O15" s="24">
        <v>618063562</v>
      </c>
      <c r="P15" s="70" t="s">
        <v>459</v>
      </c>
      <c r="Q15" s="10"/>
    </row>
    <row r="16" spans="1:17" s="9" customFormat="1">
      <c r="A16" s="9">
        <v>14</v>
      </c>
      <c r="B16" s="10" t="s">
        <v>15</v>
      </c>
      <c r="C16" s="21" t="s">
        <v>21</v>
      </c>
      <c r="D16" s="11" t="s">
        <v>697</v>
      </c>
      <c r="E16" s="10" t="s">
        <v>776</v>
      </c>
      <c r="F16" s="10" t="s">
        <v>537</v>
      </c>
      <c r="G16" s="22" t="s">
        <v>778</v>
      </c>
      <c r="H16" s="14">
        <v>35497</v>
      </c>
      <c r="I16" s="23">
        <f t="shared" si="0"/>
        <v>9064</v>
      </c>
      <c r="J16" t="s">
        <v>690</v>
      </c>
      <c r="K16" s="10" t="s">
        <v>779</v>
      </c>
      <c r="L16" s="21">
        <v>78540</v>
      </c>
      <c r="M16" s="10" t="s">
        <v>15</v>
      </c>
      <c r="N16" s="24">
        <v>659770153</v>
      </c>
      <c r="O16" s="24"/>
      <c r="P16" s="25" t="s">
        <v>777</v>
      </c>
      <c r="Q16" s="10"/>
    </row>
    <row r="17" spans="1:17" s="9" customFormat="1">
      <c r="A17" s="9">
        <v>15</v>
      </c>
      <c r="B17" s="10" t="s">
        <v>20</v>
      </c>
      <c r="C17" s="21" t="s">
        <v>21</v>
      </c>
      <c r="D17" s="11" t="s">
        <v>697</v>
      </c>
      <c r="E17" s="10" t="s">
        <v>238</v>
      </c>
      <c r="F17" s="10" t="s">
        <v>237</v>
      </c>
      <c r="G17" s="22" t="s">
        <v>580</v>
      </c>
      <c r="H17" s="14">
        <v>41455</v>
      </c>
      <c r="I17" s="23">
        <f t="shared" si="0"/>
        <v>3106</v>
      </c>
      <c r="J17" t="s">
        <v>692</v>
      </c>
      <c r="K17" s="10" t="s">
        <v>235</v>
      </c>
      <c r="L17" s="21">
        <v>78780</v>
      </c>
      <c r="M17" s="10" t="s">
        <v>20</v>
      </c>
      <c r="N17" s="24">
        <v>641589635</v>
      </c>
      <c r="O17" s="24">
        <v>641111671</v>
      </c>
      <c r="P17" s="70" t="s">
        <v>236</v>
      </c>
      <c r="Q17" s="10"/>
    </row>
    <row r="18" spans="1:17" s="9" customFormat="1">
      <c r="A18" s="9">
        <v>16</v>
      </c>
      <c r="B18" s="10" t="s">
        <v>20</v>
      </c>
      <c r="C18" s="21" t="s">
        <v>21</v>
      </c>
      <c r="D18" s="11" t="s">
        <v>697</v>
      </c>
      <c r="E18" s="10" t="s">
        <v>238</v>
      </c>
      <c r="F18" s="10" t="s">
        <v>239</v>
      </c>
      <c r="G18" s="22" t="s">
        <v>579</v>
      </c>
      <c r="H18" s="14">
        <v>42069</v>
      </c>
      <c r="I18" s="23">
        <f t="shared" si="0"/>
        <v>2492</v>
      </c>
      <c r="J18" t="s">
        <v>694</v>
      </c>
      <c r="K18" s="10" t="s">
        <v>235</v>
      </c>
      <c r="L18" s="21">
        <v>78780</v>
      </c>
      <c r="M18" s="10" t="s">
        <v>20</v>
      </c>
      <c r="N18" s="24">
        <v>641589635</v>
      </c>
      <c r="O18" s="24">
        <v>641111671</v>
      </c>
      <c r="P18" s="70" t="s">
        <v>236</v>
      </c>
      <c r="Q18" s="10"/>
    </row>
    <row r="19" spans="1:17" s="9" customFormat="1">
      <c r="A19" s="9">
        <v>17</v>
      </c>
      <c r="B19" s="10" t="s">
        <v>20</v>
      </c>
      <c r="C19" s="21" t="s">
        <v>21</v>
      </c>
      <c r="D19" s="11" t="s">
        <v>697</v>
      </c>
      <c r="E19" s="10" t="s">
        <v>238</v>
      </c>
      <c r="F19" s="10" t="s">
        <v>240</v>
      </c>
      <c r="G19" s="22" t="s">
        <v>581</v>
      </c>
      <c r="H19" s="14">
        <v>42819</v>
      </c>
      <c r="I19" s="23">
        <f t="shared" si="0"/>
        <v>1742</v>
      </c>
      <c r="J19" t="s">
        <v>689</v>
      </c>
      <c r="K19" s="10" t="s">
        <v>235</v>
      </c>
      <c r="L19" s="21">
        <v>78780</v>
      </c>
      <c r="M19" s="10" t="s">
        <v>20</v>
      </c>
      <c r="N19" s="24">
        <v>641589635</v>
      </c>
      <c r="O19" s="24">
        <v>641111671</v>
      </c>
      <c r="P19" s="70" t="s">
        <v>236</v>
      </c>
      <c r="Q19" s="10"/>
    </row>
    <row r="20" spans="1:17" s="9" customFormat="1">
      <c r="A20" s="9">
        <v>18</v>
      </c>
      <c r="B20" s="10" t="s">
        <v>15</v>
      </c>
      <c r="C20" s="21" t="s">
        <v>21</v>
      </c>
      <c r="D20" s="11" t="s">
        <v>697</v>
      </c>
      <c r="E20" s="10" t="s">
        <v>206</v>
      </c>
      <c r="F20" s="10" t="s">
        <v>207</v>
      </c>
      <c r="G20" s="22" t="s">
        <v>582</v>
      </c>
      <c r="H20" s="14">
        <v>41872</v>
      </c>
      <c r="I20" s="23">
        <f t="shared" si="0"/>
        <v>2689</v>
      </c>
      <c r="J20" t="s">
        <v>694</v>
      </c>
      <c r="K20" s="10" t="s">
        <v>208</v>
      </c>
      <c r="L20" s="21">
        <v>78540</v>
      </c>
      <c r="M20" s="10" t="s">
        <v>15</v>
      </c>
      <c r="N20" s="24">
        <v>674524958</v>
      </c>
      <c r="O20" s="24">
        <v>676442951</v>
      </c>
      <c r="P20" s="70" t="s">
        <v>209</v>
      </c>
      <c r="Q20" s="10"/>
    </row>
    <row r="21" spans="1:17" s="9" customFormat="1">
      <c r="A21" s="9">
        <v>19</v>
      </c>
      <c r="B21" s="10" t="s">
        <v>20</v>
      </c>
      <c r="C21" s="21" t="s">
        <v>21</v>
      </c>
      <c r="D21" s="11" t="s">
        <v>697</v>
      </c>
      <c r="E21" s="10" t="s">
        <v>379</v>
      </c>
      <c r="F21" s="10" t="s">
        <v>380</v>
      </c>
      <c r="G21" s="22" t="s">
        <v>583</v>
      </c>
      <c r="H21" s="14">
        <v>41542</v>
      </c>
      <c r="I21" s="23">
        <f t="shared" si="0"/>
        <v>3019</v>
      </c>
      <c r="J21" t="s">
        <v>692</v>
      </c>
      <c r="K21" s="10" t="s">
        <v>381</v>
      </c>
      <c r="L21" s="21">
        <v>78570</v>
      </c>
      <c r="M21" s="10" t="s">
        <v>62</v>
      </c>
      <c r="N21" s="24">
        <v>647684538</v>
      </c>
      <c r="O21" s="24"/>
      <c r="P21" s="70" t="s">
        <v>382</v>
      </c>
      <c r="Q21" s="10"/>
    </row>
    <row r="22" spans="1:17" s="9" customFormat="1">
      <c r="A22" s="9">
        <v>20</v>
      </c>
      <c r="B22" s="10" t="s">
        <v>15</v>
      </c>
      <c r="C22" s="21" t="s">
        <v>21</v>
      </c>
      <c r="D22" s="11" t="s">
        <v>697</v>
      </c>
      <c r="E22" s="10" t="s">
        <v>729</v>
      </c>
      <c r="F22" s="10" t="s">
        <v>727</v>
      </c>
      <c r="G22" s="22" t="s">
        <v>743</v>
      </c>
      <c r="H22" s="14">
        <v>23620</v>
      </c>
      <c r="I22" s="23">
        <f t="shared" si="0"/>
        <v>20941</v>
      </c>
      <c r="J22" t="s">
        <v>690</v>
      </c>
      <c r="K22" s="10" t="s">
        <v>750</v>
      </c>
      <c r="L22" s="21">
        <v>78410</v>
      </c>
      <c r="M22" s="10" t="s">
        <v>744</v>
      </c>
      <c r="N22" s="24">
        <v>682209917</v>
      </c>
      <c r="O22" s="24"/>
      <c r="P22" s="25" t="s">
        <v>728</v>
      </c>
      <c r="Q22" s="10"/>
    </row>
    <row r="23" spans="1:17" s="9" customFormat="1">
      <c r="A23" s="9">
        <v>21</v>
      </c>
      <c r="B23" s="10" t="s">
        <v>15</v>
      </c>
      <c r="C23" s="21" t="s">
        <v>21</v>
      </c>
      <c r="D23" s="11" t="s">
        <v>698</v>
      </c>
      <c r="E23" s="10" t="s">
        <v>335</v>
      </c>
      <c r="F23" s="10" t="s">
        <v>336</v>
      </c>
      <c r="G23" s="22" t="s">
        <v>584</v>
      </c>
      <c r="H23" s="14">
        <v>40360</v>
      </c>
      <c r="I23" s="23">
        <f t="shared" si="0"/>
        <v>4201</v>
      </c>
      <c r="J23" t="s">
        <v>695</v>
      </c>
      <c r="K23" s="10" t="s">
        <v>332</v>
      </c>
      <c r="L23" s="21">
        <v>78540</v>
      </c>
      <c r="M23" s="10" t="s">
        <v>15</v>
      </c>
      <c r="N23" s="24">
        <v>695223982</v>
      </c>
      <c r="O23" s="24" t="s">
        <v>333</v>
      </c>
      <c r="P23" s="70" t="s">
        <v>334</v>
      </c>
      <c r="Q23" s="10"/>
    </row>
    <row r="24" spans="1:17" s="9" customFormat="1">
      <c r="A24" s="9">
        <v>22</v>
      </c>
      <c r="B24" s="10" t="s">
        <v>15</v>
      </c>
      <c r="C24" s="21" t="s">
        <v>16</v>
      </c>
      <c r="D24" s="11" t="s">
        <v>697</v>
      </c>
      <c r="E24" s="10" t="s">
        <v>319</v>
      </c>
      <c r="F24" s="10" t="s">
        <v>320</v>
      </c>
      <c r="G24" s="22" t="s">
        <v>585</v>
      </c>
      <c r="H24" s="14">
        <v>38904</v>
      </c>
      <c r="I24" s="23">
        <f t="shared" si="0"/>
        <v>5657</v>
      </c>
      <c r="J24" t="s">
        <v>691</v>
      </c>
      <c r="K24" s="10" t="s">
        <v>321</v>
      </c>
      <c r="L24" s="21">
        <v>78480</v>
      </c>
      <c r="M24" s="10" t="s">
        <v>36</v>
      </c>
      <c r="N24" s="24">
        <v>660690272</v>
      </c>
      <c r="O24" s="24">
        <v>660217626</v>
      </c>
      <c r="P24" s="70" t="s">
        <v>322</v>
      </c>
      <c r="Q24" s="10"/>
    </row>
    <row r="25" spans="1:17" s="9" customFormat="1">
      <c r="A25" s="9">
        <v>23</v>
      </c>
      <c r="B25" s="10" t="s">
        <v>15</v>
      </c>
      <c r="C25" s="21" t="s">
        <v>21</v>
      </c>
      <c r="D25" s="11" t="s">
        <v>697</v>
      </c>
      <c r="E25" s="10" t="s">
        <v>450</v>
      </c>
      <c r="F25" s="10" t="s">
        <v>251</v>
      </c>
      <c r="G25" s="22" t="s">
        <v>586</v>
      </c>
      <c r="H25" s="14">
        <v>24110</v>
      </c>
      <c r="I25" s="23">
        <f t="shared" si="0"/>
        <v>20451</v>
      </c>
      <c r="J25" t="s">
        <v>690</v>
      </c>
      <c r="K25" s="10" t="s">
        <v>452</v>
      </c>
      <c r="L25" s="21">
        <v>78540</v>
      </c>
      <c r="M25" s="10" t="s">
        <v>15</v>
      </c>
      <c r="N25" s="24"/>
      <c r="O25" s="24"/>
      <c r="P25" s="70" t="s">
        <v>495</v>
      </c>
      <c r="Q25" s="10"/>
    </row>
    <row r="26" spans="1:17" s="9" customFormat="1">
      <c r="A26" s="9">
        <v>24</v>
      </c>
      <c r="B26" s="10" t="s">
        <v>15</v>
      </c>
      <c r="C26" s="21" t="s">
        <v>21</v>
      </c>
      <c r="D26" s="11" t="s">
        <v>698</v>
      </c>
      <c r="E26" s="10" t="s">
        <v>450</v>
      </c>
      <c r="F26" s="10" t="s">
        <v>451</v>
      </c>
      <c r="G26" s="22" t="s">
        <v>587</v>
      </c>
      <c r="H26" s="14">
        <v>38793</v>
      </c>
      <c r="I26" s="23">
        <f t="shared" si="0"/>
        <v>5768</v>
      </c>
      <c r="J26" t="s">
        <v>691</v>
      </c>
      <c r="K26" s="10" t="s">
        <v>452</v>
      </c>
      <c r="L26" s="21">
        <v>78540</v>
      </c>
      <c r="M26" s="10" t="s">
        <v>15</v>
      </c>
      <c r="N26" s="24">
        <v>616407885</v>
      </c>
      <c r="O26" s="24"/>
      <c r="P26" s="25" t="s">
        <v>705</v>
      </c>
      <c r="Q26" s="10"/>
    </row>
    <row r="27" spans="1:17" s="9" customFormat="1">
      <c r="A27" s="9">
        <v>25</v>
      </c>
      <c r="B27" s="10" t="s">
        <v>15</v>
      </c>
      <c r="C27" s="21" t="s">
        <v>21</v>
      </c>
      <c r="D27" s="11" t="s">
        <v>698</v>
      </c>
      <c r="E27" s="10" t="s">
        <v>305</v>
      </c>
      <c r="F27" s="10" t="s">
        <v>304</v>
      </c>
      <c r="G27" s="22" t="s">
        <v>588</v>
      </c>
      <c r="H27" s="14">
        <v>42144</v>
      </c>
      <c r="I27" s="23">
        <f t="shared" si="0"/>
        <v>2417</v>
      </c>
      <c r="J27" t="s">
        <v>694</v>
      </c>
      <c r="K27" s="10" t="s">
        <v>306</v>
      </c>
      <c r="L27" s="21">
        <v>78480</v>
      </c>
      <c r="M27" s="10" t="s">
        <v>36</v>
      </c>
      <c r="N27" s="24">
        <v>652025129</v>
      </c>
      <c r="O27" s="24"/>
      <c r="P27" s="70" t="s">
        <v>307</v>
      </c>
      <c r="Q27" s="10"/>
    </row>
    <row r="28" spans="1:17" s="9" customFormat="1">
      <c r="A28" s="9">
        <v>26</v>
      </c>
      <c r="B28" s="10" t="s">
        <v>20</v>
      </c>
      <c r="C28" s="21" t="s">
        <v>21</v>
      </c>
      <c r="D28" s="11" t="s">
        <v>697</v>
      </c>
      <c r="E28" s="10" t="s">
        <v>536</v>
      </c>
      <c r="F28" s="10" t="s">
        <v>537</v>
      </c>
      <c r="G28" s="22" t="s">
        <v>589</v>
      </c>
      <c r="H28" s="14">
        <v>41474</v>
      </c>
      <c r="I28" s="23">
        <f t="shared" si="0"/>
        <v>3087</v>
      </c>
      <c r="J28" t="s">
        <v>692</v>
      </c>
      <c r="K28" s="10" t="s">
        <v>538</v>
      </c>
      <c r="L28" s="21">
        <v>78570</v>
      </c>
      <c r="M28" s="10" t="s">
        <v>539</v>
      </c>
      <c r="N28" s="24">
        <v>660774788</v>
      </c>
      <c r="O28" s="24">
        <v>626326442</v>
      </c>
      <c r="P28" s="70" t="s">
        <v>540</v>
      </c>
      <c r="Q28" s="10"/>
    </row>
    <row r="29" spans="1:17" s="9" customFormat="1">
      <c r="A29" s="9">
        <v>27</v>
      </c>
      <c r="B29" s="10" t="s">
        <v>15</v>
      </c>
      <c r="C29" s="21" t="s">
        <v>21</v>
      </c>
      <c r="D29" s="11" t="s">
        <v>697</v>
      </c>
      <c r="E29" s="10" t="s">
        <v>549</v>
      </c>
      <c r="F29" s="10" t="s">
        <v>553</v>
      </c>
      <c r="G29" s="22" t="s">
        <v>554</v>
      </c>
      <c r="H29" s="14">
        <v>38301</v>
      </c>
      <c r="I29" s="23">
        <f t="shared" si="0"/>
        <v>6260</v>
      </c>
      <c r="J29" t="s">
        <v>696</v>
      </c>
      <c r="K29" s="10" t="s">
        <v>551</v>
      </c>
      <c r="L29" s="21">
        <v>78480</v>
      </c>
      <c r="M29" s="10" t="s">
        <v>36</v>
      </c>
      <c r="N29" s="24">
        <v>662057998</v>
      </c>
      <c r="O29" s="24">
        <v>698282002</v>
      </c>
      <c r="P29" s="70" t="s">
        <v>552</v>
      </c>
      <c r="Q29" s="10"/>
    </row>
    <row r="30" spans="1:17" s="9" customFormat="1">
      <c r="A30" s="9">
        <v>28</v>
      </c>
      <c r="B30" s="10" t="s">
        <v>15</v>
      </c>
      <c r="C30" s="21" t="s">
        <v>21</v>
      </c>
      <c r="D30" s="11" t="s">
        <v>697</v>
      </c>
      <c r="E30" s="10" t="s">
        <v>549</v>
      </c>
      <c r="F30" s="10" t="s">
        <v>550</v>
      </c>
      <c r="G30" s="22" t="s">
        <v>555</v>
      </c>
      <c r="H30" s="14">
        <v>39858</v>
      </c>
      <c r="I30" s="23">
        <f t="shared" si="0"/>
        <v>4703</v>
      </c>
      <c r="J30" t="s">
        <v>693</v>
      </c>
      <c r="K30" s="10" t="s">
        <v>551</v>
      </c>
      <c r="L30" s="21">
        <v>78480</v>
      </c>
      <c r="M30" s="10" t="s">
        <v>36</v>
      </c>
      <c r="N30" s="24">
        <v>662057998</v>
      </c>
      <c r="O30" s="24">
        <v>666397856</v>
      </c>
      <c r="P30" s="70" t="s">
        <v>552</v>
      </c>
      <c r="Q30" s="10"/>
    </row>
    <row r="31" spans="1:17" s="9" customFormat="1">
      <c r="A31" s="9">
        <v>29</v>
      </c>
      <c r="B31" s="10" t="s">
        <v>15</v>
      </c>
      <c r="C31" s="21" t="s">
        <v>21</v>
      </c>
      <c r="D31" s="11" t="s">
        <v>697</v>
      </c>
      <c r="E31" s="10" t="s">
        <v>511</v>
      </c>
      <c r="F31" s="10" t="s">
        <v>218</v>
      </c>
      <c r="G31" s="22" t="s">
        <v>591</v>
      </c>
      <c r="H31" s="14">
        <v>22249</v>
      </c>
      <c r="I31" s="23">
        <f t="shared" si="0"/>
        <v>22312</v>
      </c>
      <c r="J31" t="s">
        <v>690</v>
      </c>
      <c r="K31" s="10" t="s">
        <v>515</v>
      </c>
      <c r="L31" s="21">
        <v>78540</v>
      </c>
      <c r="M31" s="10" t="s">
        <v>15</v>
      </c>
      <c r="N31" s="24">
        <v>614174060</v>
      </c>
      <c r="O31" s="24"/>
      <c r="P31" s="70" t="s">
        <v>512</v>
      </c>
      <c r="Q31" s="10"/>
    </row>
    <row r="32" spans="1:17" s="9" customFormat="1">
      <c r="A32" s="9">
        <v>30</v>
      </c>
      <c r="B32" s="10" t="s">
        <v>20</v>
      </c>
      <c r="C32" s="21" t="s">
        <v>16</v>
      </c>
      <c r="D32" s="11" t="s">
        <v>697</v>
      </c>
      <c r="E32" s="10" t="s">
        <v>396</v>
      </c>
      <c r="F32" s="10" t="s">
        <v>746</v>
      </c>
      <c r="G32" s="22" t="s">
        <v>592</v>
      </c>
      <c r="H32" s="14">
        <v>33744</v>
      </c>
      <c r="I32" s="23">
        <f t="shared" si="0"/>
        <v>10817</v>
      </c>
      <c r="J32" t="s">
        <v>690</v>
      </c>
      <c r="K32" s="10" t="s">
        <v>397</v>
      </c>
      <c r="L32" s="21">
        <v>78955</v>
      </c>
      <c r="M32" s="10" t="s">
        <v>168</v>
      </c>
      <c r="N32" s="24"/>
      <c r="O32" s="24"/>
      <c r="P32" s="70" t="s">
        <v>398</v>
      </c>
      <c r="Q32" s="10"/>
    </row>
    <row r="33" spans="1:19" s="9" customFormat="1">
      <c r="A33" s="9">
        <v>31</v>
      </c>
      <c r="B33" s="10" t="s">
        <v>15</v>
      </c>
      <c r="C33" s="21" t="s">
        <v>21</v>
      </c>
      <c r="D33" s="11" t="s">
        <v>698</v>
      </c>
      <c r="E33" s="10" t="s">
        <v>111</v>
      </c>
      <c r="F33" s="10" t="s">
        <v>568</v>
      </c>
      <c r="G33" s="22" t="s">
        <v>113</v>
      </c>
      <c r="H33" s="14">
        <v>39293</v>
      </c>
      <c r="I33" s="23">
        <f t="shared" si="0"/>
        <v>5268</v>
      </c>
      <c r="J33" t="s">
        <v>691</v>
      </c>
      <c r="K33" s="10" t="s">
        <v>115</v>
      </c>
      <c r="L33" s="21">
        <v>78510</v>
      </c>
      <c r="M33" s="10" t="s">
        <v>116</v>
      </c>
      <c r="N33" s="24">
        <v>680278307</v>
      </c>
      <c r="O33" s="24"/>
      <c r="P33" s="70" t="s">
        <v>114</v>
      </c>
      <c r="Q33" s="10"/>
    </row>
    <row r="34" spans="1:19" s="9" customFormat="1">
      <c r="A34" s="9">
        <v>32</v>
      </c>
      <c r="B34" s="10" t="s">
        <v>15</v>
      </c>
      <c r="C34" s="21" t="s">
        <v>21</v>
      </c>
      <c r="D34" s="11" t="s">
        <v>697</v>
      </c>
      <c r="E34" s="10" t="s">
        <v>83</v>
      </c>
      <c r="F34" s="10" t="s">
        <v>84</v>
      </c>
      <c r="G34" s="22" t="s">
        <v>593</v>
      </c>
      <c r="H34" s="14">
        <v>39798</v>
      </c>
      <c r="I34" s="23">
        <f t="shared" si="0"/>
        <v>4763</v>
      </c>
      <c r="J34" t="s">
        <v>693</v>
      </c>
      <c r="K34" s="10" t="s">
        <v>85</v>
      </c>
      <c r="L34" s="21">
        <v>78540</v>
      </c>
      <c r="M34" s="71" t="s">
        <v>15</v>
      </c>
      <c r="N34" s="24">
        <v>611756718</v>
      </c>
      <c r="O34" s="24"/>
      <c r="P34" s="70" t="s">
        <v>86</v>
      </c>
      <c r="Q34" s="10"/>
    </row>
    <row r="35" spans="1:19" s="9" customFormat="1">
      <c r="A35" s="9">
        <v>33</v>
      </c>
      <c r="B35" s="10" t="s">
        <v>20</v>
      </c>
      <c r="C35" s="21" t="s">
        <v>21</v>
      </c>
      <c r="D35" s="11" t="s">
        <v>698</v>
      </c>
      <c r="E35" s="10" t="s">
        <v>261</v>
      </c>
      <c r="F35" s="10" t="s">
        <v>262</v>
      </c>
      <c r="G35" s="22" t="s">
        <v>263</v>
      </c>
      <c r="H35" s="14">
        <v>34582</v>
      </c>
      <c r="I35" s="23">
        <f t="shared" ref="I35:I66" si="1">F$1-H35</f>
        <v>9979</v>
      </c>
      <c r="J35" t="s">
        <v>690</v>
      </c>
      <c r="K35" s="10" t="s">
        <v>264</v>
      </c>
      <c r="L35" s="21">
        <v>78700</v>
      </c>
      <c r="M35" s="10" t="s">
        <v>109</v>
      </c>
      <c r="N35" s="24">
        <v>607634826</v>
      </c>
      <c r="O35" s="24"/>
      <c r="P35" s="70" t="s">
        <v>265</v>
      </c>
      <c r="Q35" s="10"/>
    </row>
    <row r="36" spans="1:19" s="9" customFormat="1">
      <c r="A36" s="9">
        <v>34</v>
      </c>
      <c r="B36" s="10" t="s">
        <v>15</v>
      </c>
      <c r="C36" s="21" t="s">
        <v>21</v>
      </c>
      <c r="D36" s="11" t="s">
        <v>697</v>
      </c>
      <c r="E36" s="10" t="s">
        <v>546</v>
      </c>
      <c r="F36" s="10" t="s">
        <v>547</v>
      </c>
      <c r="G36" s="22" t="s">
        <v>594</v>
      </c>
      <c r="H36" s="14">
        <v>39277</v>
      </c>
      <c r="I36" s="23">
        <f t="shared" si="1"/>
        <v>5284</v>
      </c>
      <c r="J36" t="s">
        <v>691</v>
      </c>
      <c r="K36" s="10" t="s">
        <v>177</v>
      </c>
      <c r="L36" s="21">
        <v>78630</v>
      </c>
      <c r="M36" s="10" t="s">
        <v>13</v>
      </c>
      <c r="N36" s="24">
        <v>637476131</v>
      </c>
      <c r="O36" s="24"/>
      <c r="P36" s="70" t="s">
        <v>548</v>
      </c>
      <c r="Q36" s="10"/>
    </row>
    <row r="37" spans="1:19" s="9" customFormat="1">
      <c r="A37" s="9">
        <v>35</v>
      </c>
      <c r="B37" s="10" t="s">
        <v>20</v>
      </c>
      <c r="C37" s="21" t="s">
        <v>16</v>
      </c>
      <c r="D37" s="11" t="s">
        <v>697</v>
      </c>
      <c r="E37" s="10" t="s">
        <v>372</v>
      </c>
      <c r="F37" s="10" t="s">
        <v>364</v>
      </c>
      <c r="G37" s="22" t="s">
        <v>373</v>
      </c>
      <c r="H37" s="14">
        <v>25244</v>
      </c>
      <c r="I37" s="23">
        <f t="shared" si="1"/>
        <v>19317</v>
      </c>
      <c r="J37" t="s">
        <v>690</v>
      </c>
      <c r="K37" s="10" t="s">
        <v>374</v>
      </c>
      <c r="L37" s="21">
        <v>78570</v>
      </c>
      <c r="M37" s="10" t="s">
        <v>62</v>
      </c>
      <c r="N37" s="24">
        <v>613446565</v>
      </c>
      <c r="O37" s="24"/>
      <c r="P37" s="70" t="s">
        <v>375</v>
      </c>
      <c r="Q37" s="10"/>
    </row>
    <row r="38" spans="1:19" s="9" customFormat="1">
      <c r="A38" s="9">
        <v>36</v>
      </c>
      <c r="B38" s="10" t="s">
        <v>15</v>
      </c>
      <c r="C38" s="21" t="s">
        <v>21</v>
      </c>
      <c r="D38" s="11" t="s">
        <v>698</v>
      </c>
      <c r="E38" s="10" t="s">
        <v>569</v>
      </c>
      <c r="F38" s="10" t="s">
        <v>323</v>
      </c>
      <c r="G38" s="22" t="s">
        <v>595</v>
      </c>
      <c r="H38" s="14">
        <v>39180</v>
      </c>
      <c r="I38" s="23">
        <f t="shared" si="1"/>
        <v>5381</v>
      </c>
      <c r="J38" t="s">
        <v>691</v>
      </c>
      <c r="K38" s="10" t="s">
        <v>324</v>
      </c>
      <c r="L38" s="21">
        <v>78540</v>
      </c>
      <c r="M38" s="10" t="s">
        <v>15</v>
      </c>
      <c r="N38" s="24">
        <v>695277331</v>
      </c>
      <c r="O38" s="24">
        <v>627110574</v>
      </c>
      <c r="P38" s="103" t="s">
        <v>325</v>
      </c>
      <c r="Q38" s="10"/>
    </row>
    <row r="39" spans="1:19" s="9" customFormat="1">
      <c r="A39" s="9">
        <v>37</v>
      </c>
      <c r="B39" s="10" t="s">
        <v>15</v>
      </c>
      <c r="C39" s="21" t="s">
        <v>21</v>
      </c>
      <c r="D39" s="11" t="s">
        <v>698</v>
      </c>
      <c r="E39" s="10" t="s">
        <v>136</v>
      </c>
      <c r="F39" s="10" t="s">
        <v>137</v>
      </c>
      <c r="G39" s="22" t="s">
        <v>138</v>
      </c>
      <c r="H39" s="14">
        <v>26149</v>
      </c>
      <c r="I39" s="23">
        <f t="shared" si="1"/>
        <v>18412</v>
      </c>
      <c r="J39" t="s">
        <v>690</v>
      </c>
      <c r="K39" s="10" t="s">
        <v>139</v>
      </c>
      <c r="L39" s="21">
        <v>78540</v>
      </c>
      <c r="M39" s="10" t="s">
        <v>15</v>
      </c>
      <c r="N39" s="24">
        <v>619882367</v>
      </c>
      <c r="O39" s="24"/>
      <c r="P39" s="72" t="s">
        <v>140</v>
      </c>
      <c r="Q39" s="10"/>
    </row>
    <row r="40" spans="1:19" s="9" customFormat="1">
      <c r="A40" s="9">
        <v>38</v>
      </c>
      <c r="B40" s="10" t="s">
        <v>20</v>
      </c>
      <c r="C40" s="21" t="s">
        <v>21</v>
      </c>
      <c r="D40" s="11" t="s">
        <v>697</v>
      </c>
      <c r="E40" s="10" t="s">
        <v>570</v>
      </c>
      <c r="F40" s="10" t="s">
        <v>571</v>
      </c>
      <c r="G40" s="22" t="s">
        <v>596</v>
      </c>
      <c r="H40" s="14">
        <v>21821</v>
      </c>
      <c r="I40" s="23">
        <f t="shared" si="1"/>
        <v>22740</v>
      </c>
      <c r="J40" t="s">
        <v>690</v>
      </c>
      <c r="K40" s="10" t="s">
        <v>700</v>
      </c>
      <c r="L40" s="21">
        <v>78700</v>
      </c>
      <c r="M40" s="10" t="s">
        <v>109</v>
      </c>
      <c r="N40" s="24"/>
      <c r="O40" s="24"/>
      <c r="P40" s="99" t="s">
        <v>755</v>
      </c>
      <c r="Q40" s="10"/>
    </row>
    <row r="41" spans="1:19" s="9" customFormat="1">
      <c r="A41" s="9">
        <v>39</v>
      </c>
      <c r="B41" s="10" t="s">
        <v>15</v>
      </c>
      <c r="C41" s="21" t="s">
        <v>21</v>
      </c>
      <c r="D41" s="11" t="s">
        <v>698</v>
      </c>
      <c r="E41" s="10" t="s">
        <v>314</v>
      </c>
      <c r="F41" s="10" t="s">
        <v>315</v>
      </c>
      <c r="G41" s="22" t="s">
        <v>597</v>
      </c>
      <c r="H41" s="14">
        <v>40761</v>
      </c>
      <c r="I41" s="23">
        <f t="shared" si="1"/>
        <v>3800</v>
      </c>
      <c r="J41" t="s">
        <v>695</v>
      </c>
      <c r="K41" s="10" t="s">
        <v>316</v>
      </c>
      <c r="L41" s="21">
        <v>78540</v>
      </c>
      <c r="M41" s="10" t="s">
        <v>15</v>
      </c>
      <c r="N41" s="24">
        <v>658032187</v>
      </c>
      <c r="O41" s="24">
        <v>651006078</v>
      </c>
      <c r="P41" s="72" t="s">
        <v>317</v>
      </c>
    </row>
    <row r="42" spans="1:19" s="9" customFormat="1">
      <c r="A42" s="9">
        <v>40</v>
      </c>
      <c r="B42" s="10" t="s">
        <v>15</v>
      </c>
      <c r="C42" s="21" t="s">
        <v>21</v>
      </c>
      <c r="D42" s="11" t="s">
        <v>698</v>
      </c>
      <c r="E42" s="10" t="s">
        <v>314</v>
      </c>
      <c r="F42" s="10" t="s">
        <v>318</v>
      </c>
      <c r="G42" s="22" t="s">
        <v>598</v>
      </c>
      <c r="H42" s="14">
        <v>41943</v>
      </c>
      <c r="I42" s="23">
        <f t="shared" si="1"/>
        <v>2618</v>
      </c>
      <c r="J42" t="s">
        <v>694</v>
      </c>
      <c r="K42" s="10" t="s">
        <v>316</v>
      </c>
      <c r="L42" s="21">
        <v>78540</v>
      </c>
      <c r="M42" s="10" t="s">
        <v>15</v>
      </c>
      <c r="N42" s="24">
        <v>658032187</v>
      </c>
      <c r="O42" s="24">
        <v>651006078</v>
      </c>
      <c r="P42" s="70" t="s">
        <v>317</v>
      </c>
      <c r="Q42" s="10"/>
    </row>
    <row r="43" spans="1:19" s="9" customFormat="1">
      <c r="A43" s="9">
        <v>41</v>
      </c>
      <c r="B43" s="10" t="s">
        <v>20</v>
      </c>
      <c r="C43" s="21" t="s">
        <v>21</v>
      </c>
      <c r="D43" s="11" t="s">
        <v>697</v>
      </c>
      <c r="E43" s="10" t="s">
        <v>59</v>
      </c>
      <c r="F43" s="10" t="s">
        <v>60</v>
      </c>
      <c r="G43" s="22" t="s">
        <v>599</v>
      </c>
      <c r="H43" s="14">
        <v>38200</v>
      </c>
      <c r="I43" s="23">
        <f t="shared" si="1"/>
        <v>6361</v>
      </c>
      <c r="J43" t="s">
        <v>696</v>
      </c>
      <c r="K43" s="10" t="s">
        <v>61</v>
      </c>
      <c r="L43" s="21">
        <v>78570</v>
      </c>
      <c r="M43" s="10" t="s">
        <v>62</v>
      </c>
      <c r="N43" s="24">
        <v>651556961</v>
      </c>
      <c r="O43" s="24">
        <v>634256239</v>
      </c>
      <c r="P43" s="100" t="s">
        <v>762</v>
      </c>
      <c r="Q43" s="10"/>
      <c r="S43" s="73"/>
    </row>
    <row r="44" spans="1:19" s="9" customFormat="1">
      <c r="A44" s="9">
        <v>42</v>
      </c>
      <c r="B44" s="10" t="s">
        <v>15</v>
      </c>
      <c r="C44" s="21" t="s">
        <v>21</v>
      </c>
      <c r="D44" s="11" t="s">
        <v>698</v>
      </c>
      <c r="E44" s="10" t="s">
        <v>192</v>
      </c>
      <c r="F44" s="10" t="s">
        <v>205</v>
      </c>
      <c r="G44" s="22" t="s">
        <v>601</v>
      </c>
      <c r="H44" s="14">
        <v>39342</v>
      </c>
      <c r="I44" s="23">
        <f t="shared" si="1"/>
        <v>5219</v>
      </c>
      <c r="J44" t="s">
        <v>691</v>
      </c>
      <c r="K44" s="10" t="s">
        <v>194</v>
      </c>
      <c r="L44" s="21">
        <v>78480</v>
      </c>
      <c r="M44" s="10" t="s">
        <v>36</v>
      </c>
      <c r="N44" s="24">
        <v>622343331</v>
      </c>
      <c r="O44" s="24"/>
      <c r="P44" s="25" t="s">
        <v>191</v>
      </c>
      <c r="Q44" s="10"/>
    </row>
    <row r="45" spans="1:19" s="9" customFormat="1">
      <c r="A45" s="9">
        <v>43</v>
      </c>
      <c r="B45" s="10" t="s">
        <v>15</v>
      </c>
      <c r="C45" s="21" t="s">
        <v>21</v>
      </c>
      <c r="D45" s="11" t="s">
        <v>697</v>
      </c>
      <c r="E45" s="10" t="s">
        <v>192</v>
      </c>
      <c r="F45" s="10" t="s">
        <v>125</v>
      </c>
      <c r="G45" s="22" t="s">
        <v>600</v>
      </c>
      <c r="H45" s="14">
        <v>40051</v>
      </c>
      <c r="I45" s="23">
        <f t="shared" si="1"/>
        <v>4510</v>
      </c>
      <c r="J45" t="s">
        <v>693</v>
      </c>
      <c r="K45" s="10" t="s">
        <v>194</v>
      </c>
      <c r="L45" s="21">
        <v>78480</v>
      </c>
      <c r="M45" s="10" t="s">
        <v>36</v>
      </c>
      <c r="N45" s="24">
        <v>622343331</v>
      </c>
      <c r="O45" s="24"/>
      <c r="P45" s="70" t="s">
        <v>191</v>
      </c>
      <c r="Q45" s="10"/>
    </row>
    <row r="46" spans="1:19" s="9" customFormat="1">
      <c r="A46" s="9">
        <v>44</v>
      </c>
      <c r="B46" s="10" t="s">
        <v>15</v>
      </c>
      <c r="C46" s="21" t="s">
        <v>21</v>
      </c>
      <c r="D46" s="11" t="s">
        <v>697</v>
      </c>
      <c r="E46" s="10" t="s">
        <v>192</v>
      </c>
      <c r="F46" s="10" t="s">
        <v>193</v>
      </c>
      <c r="G46" s="22" t="s">
        <v>602</v>
      </c>
      <c r="H46" s="14">
        <v>42151</v>
      </c>
      <c r="I46" s="23">
        <f t="shared" si="1"/>
        <v>2410</v>
      </c>
      <c r="J46" t="s">
        <v>694</v>
      </c>
      <c r="K46" s="10" t="s">
        <v>194</v>
      </c>
      <c r="L46" s="21">
        <v>78480</v>
      </c>
      <c r="M46" s="10" t="s">
        <v>36</v>
      </c>
      <c r="N46" s="24">
        <v>622343331</v>
      </c>
      <c r="O46" s="24"/>
      <c r="P46" s="70" t="s">
        <v>191</v>
      </c>
      <c r="Q46" s="10"/>
    </row>
    <row r="47" spans="1:19" s="9" customFormat="1">
      <c r="A47" s="9">
        <v>45</v>
      </c>
      <c r="B47" s="10" t="s">
        <v>20</v>
      </c>
      <c r="C47" s="21" t="s">
        <v>16</v>
      </c>
      <c r="D47" s="11" t="s">
        <v>697</v>
      </c>
      <c r="E47" s="10" t="s">
        <v>276</v>
      </c>
      <c r="F47" s="10" t="s">
        <v>277</v>
      </c>
      <c r="G47" s="22" t="s">
        <v>603</v>
      </c>
      <c r="H47" s="14">
        <v>26889</v>
      </c>
      <c r="I47" s="23">
        <f t="shared" si="1"/>
        <v>17672</v>
      </c>
      <c r="J47" t="s">
        <v>690</v>
      </c>
      <c r="K47" s="10" t="s">
        <v>275</v>
      </c>
      <c r="L47" s="21">
        <v>78570</v>
      </c>
      <c r="M47" s="10" t="s">
        <v>62</v>
      </c>
      <c r="N47" s="24">
        <v>673422098</v>
      </c>
      <c r="O47" s="24"/>
      <c r="P47" s="70" t="s">
        <v>280</v>
      </c>
      <c r="Q47" s="10"/>
    </row>
    <row r="48" spans="1:19" s="9" customFormat="1">
      <c r="A48" s="9">
        <v>46</v>
      </c>
      <c r="B48" s="10" t="s">
        <v>20</v>
      </c>
      <c r="C48" s="21" t="s">
        <v>21</v>
      </c>
      <c r="D48" s="11" t="s">
        <v>698</v>
      </c>
      <c r="E48" s="10" t="s">
        <v>276</v>
      </c>
      <c r="F48" s="10" t="s">
        <v>278</v>
      </c>
      <c r="G48" s="22" t="s">
        <v>279</v>
      </c>
      <c r="H48" s="14">
        <v>39068</v>
      </c>
      <c r="I48" s="23">
        <f t="shared" si="1"/>
        <v>5493</v>
      </c>
      <c r="J48" t="s">
        <v>691</v>
      </c>
      <c r="K48" s="10" t="s">
        <v>275</v>
      </c>
      <c r="L48" s="21">
        <v>78570</v>
      </c>
      <c r="M48" s="10" t="s">
        <v>62</v>
      </c>
      <c r="N48" s="24">
        <v>673422098</v>
      </c>
      <c r="O48" s="24">
        <v>769715793</v>
      </c>
      <c r="P48" s="70" t="s">
        <v>281</v>
      </c>
      <c r="Q48" s="10"/>
    </row>
    <row r="49" spans="1:17" s="9" customFormat="1">
      <c r="A49" s="9">
        <v>47</v>
      </c>
      <c r="B49" s="10" t="s">
        <v>15</v>
      </c>
      <c r="C49" s="21" t="s">
        <v>21</v>
      </c>
      <c r="D49" s="11" t="s">
        <v>698</v>
      </c>
      <c r="E49" s="10" t="s">
        <v>72</v>
      </c>
      <c r="F49" s="10" t="s">
        <v>73</v>
      </c>
      <c r="G49" s="22" t="s">
        <v>604</v>
      </c>
      <c r="H49" s="14">
        <v>40840</v>
      </c>
      <c r="I49" s="23">
        <f t="shared" si="1"/>
        <v>3721</v>
      </c>
      <c r="J49" t="s">
        <v>695</v>
      </c>
      <c r="K49" s="10" t="s">
        <v>74</v>
      </c>
      <c r="L49" s="21">
        <v>78480</v>
      </c>
      <c r="M49" s="10" t="s">
        <v>36</v>
      </c>
      <c r="N49" s="24">
        <v>621670111</v>
      </c>
      <c r="O49" s="24"/>
      <c r="P49" s="70" t="s">
        <v>71</v>
      </c>
      <c r="Q49" s="10"/>
    </row>
    <row r="50" spans="1:17" s="9" customFormat="1">
      <c r="A50" s="9">
        <v>48</v>
      </c>
      <c r="B50" s="10" t="s">
        <v>15</v>
      </c>
      <c r="C50" s="21" t="s">
        <v>21</v>
      </c>
      <c r="D50" s="11" t="s">
        <v>697</v>
      </c>
      <c r="E50" s="10" t="s">
        <v>496</v>
      </c>
      <c r="F50" s="10" t="s">
        <v>497</v>
      </c>
      <c r="G50" s="22" t="s">
        <v>605</v>
      </c>
      <c r="H50" s="14">
        <v>42603</v>
      </c>
      <c r="I50" s="23">
        <f t="shared" si="1"/>
        <v>1958</v>
      </c>
      <c r="J50" t="s">
        <v>689</v>
      </c>
      <c r="K50" s="10" t="s">
        <v>498</v>
      </c>
      <c r="L50" s="21">
        <v>78540</v>
      </c>
      <c r="M50" s="10" t="s">
        <v>15</v>
      </c>
      <c r="N50" s="24">
        <v>645606705</v>
      </c>
      <c r="O50" s="24">
        <v>768176109</v>
      </c>
      <c r="P50" s="70" t="s">
        <v>499</v>
      </c>
      <c r="Q50" s="10"/>
    </row>
    <row r="51" spans="1:17" s="9" customFormat="1">
      <c r="A51" s="9">
        <v>49</v>
      </c>
      <c r="B51" s="10" t="s">
        <v>15</v>
      </c>
      <c r="C51" s="21" t="s">
        <v>16</v>
      </c>
      <c r="D51" s="11" t="s">
        <v>697</v>
      </c>
      <c r="E51" s="10" t="s">
        <v>90</v>
      </c>
      <c r="F51" s="10" t="s">
        <v>91</v>
      </c>
      <c r="G51" s="22" t="s">
        <v>606</v>
      </c>
      <c r="H51" s="14">
        <v>28224</v>
      </c>
      <c r="I51" s="23">
        <f t="shared" si="1"/>
        <v>16337</v>
      </c>
      <c r="J51" t="s">
        <v>690</v>
      </c>
      <c r="K51" s="10" t="s">
        <v>40</v>
      </c>
      <c r="L51" s="21">
        <v>78480</v>
      </c>
      <c r="M51" s="10" t="s">
        <v>36</v>
      </c>
      <c r="N51" s="24">
        <v>620104284</v>
      </c>
      <c r="O51" s="24"/>
      <c r="P51" s="25" t="s">
        <v>708</v>
      </c>
      <c r="Q51" s="10"/>
    </row>
    <row r="52" spans="1:17" s="9" customFormat="1">
      <c r="A52" s="9">
        <v>50</v>
      </c>
      <c r="B52" s="10" t="s">
        <v>15</v>
      </c>
      <c r="C52" s="21" t="s">
        <v>21</v>
      </c>
      <c r="D52" s="11" t="s">
        <v>697</v>
      </c>
      <c r="E52" s="10" t="s">
        <v>38</v>
      </c>
      <c r="F52" s="10" t="s">
        <v>39</v>
      </c>
      <c r="G52" s="22" t="s">
        <v>37</v>
      </c>
      <c r="H52" s="14">
        <v>39926</v>
      </c>
      <c r="I52" s="23">
        <f t="shared" si="1"/>
        <v>4635</v>
      </c>
      <c r="J52" t="s">
        <v>693</v>
      </c>
      <c r="K52" s="10" t="s">
        <v>40</v>
      </c>
      <c r="L52" s="21">
        <v>78480</v>
      </c>
      <c r="M52" s="10" t="s">
        <v>36</v>
      </c>
      <c r="N52" s="24">
        <v>620104284</v>
      </c>
      <c r="O52" s="24"/>
      <c r="P52" s="70" t="s">
        <v>41</v>
      </c>
      <c r="Q52" s="10"/>
    </row>
    <row r="53" spans="1:17" s="9" customFormat="1">
      <c r="A53" s="9">
        <v>51</v>
      </c>
      <c r="B53" s="10" t="s">
        <v>15</v>
      </c>
      <c r="C53" s="21" t="s">
        <v>21</v>
      </c>
      <c r="D53" s="11" t="s">
        <v>697</v>
      </c>
      <c r="E53" s="10" t="s">
        <v>801</v>
      </c>
      <c r="F53" s="10" t="s">
        <v>802</v>
      </c>
      <c r="G53" s="74" t="s">
        <v>805</v>
      </c>
      <c r="H53" s="14">
        <v>42843</v>
      </c>
      <c r="I53" s="23">
        <f t="shared" si="1"/>
        <v>1718</v>
      </c>
      <c r="J53" t="s">
        <v>694</v>
      </c>
      <c r="K53" s="10" t="s">
        <v>803</v>
      </c>
      <c r="L53" s="21">
        <v>78480</v>
      </c>
      <c r="M53" s="10" t="s">
        <v>36</v>
      </c>
      <c r="N53" s="24">
        <v>659365206</v>
      </c>
      <c r="O53" s="24"/>
      <c r="P53" s="25" t="s">
        <v>804</v>
      </c>
      <c r="Q53" s="10"/>
    </row>
    <row r="54" spans="1:17" s="9" customFormat="1">
      <c r="A54" s="9">
        <v>52</v>
      </c>
      <c r="B54" s="10" t="s">
        <v>15</v>
      </c>
      <c r="C54" s="21" t="s">
        <v>21</v>
      </c>
      <c r="D54" s="11" t="s">
        <v>697</v>
      </c>
      <c r="E54" s="92" t="s">
        <v>558</v>
      </c>
      <c r="F54" s="10" t="s">
        <v>559</v>
      </c>
      <c r="G54" s="22" t="s">
        <v>607</v>
      </c>
      <c r="H54" s="14">
        <v>31045</v>
      </c>
      <c r="I54" s="23">
        <f t="shared" si="1"/>
        <v>13516</v>
      </c>
      <c r="J54" t="s">
        <v>690</v>
      </c>
      <c r="K54" s="10" t="s">
        <v>768</v>
      </c>
      <c r="L54" s="21">
        <v>78480</v>
      </c>
      <c r="M54" s="10" t="s">
        <v>36</v>
      </c>
      <c r="N54" s="24">
        <v>619142412</v>
      </c>
      <c r="O54" s="24"/>
      <c r="P54" s="25" t="s">
        <v>699</v>
      </c>
      <c r="Q54" s="10"/>
    </row>
    <row r="55" spans="1:17" s="9" customFormat="1">
      <c r="A55" s="9">
        <v>53</v>
      </c>
      <c r="B55" s="10" t="s">
        <v>20</v>
      </c>
      <c r="C55" s="21" t="s">
        <v>21</v>
      </c>
      <c r="D55" s="11" t="s">
        <v>697</v>
      </c>
      <c r="E55" s="10" t="s">
        <v>344</v>
      </c>
      <c r="F55" s="10" t="s">
        <v>388</v>
      </c>
      <c r="G55" s="22" t="s">
        <v>389</v>
      </c>
      <c r="H55" s="14">
        <v>15874</v>
      </c>
      <c r="I55" s="23">
        <f t="shared" si="1"/>
        <v>28687</v>
      </c>
      <c r="J55" t="s">
        <v>690</v>
      </c>
      <c r="K55" s="10" t="s">
        <v>390</v>
      </c>
      <c r="L55" s="21">
        <v>78570</v>
      </c>
      <c r="M55" s="10" t="s">
        <v>62</v>
      </c>
      <c r="N55" s="24">
        <v>613570334</v>
      </c>
      <c r="O55" s="24">
        <v>139749633</v>
      </c>
      <c r="P55" s="70" t="s">
        <v>391</v>
      </c>
      <c r="Q55" s="10"/>
    </row>
    <row r="56" spans="1:17" s="9" customFormat="1">
      <c r="A56" s="9">
        <v>54</v>
      </c>
      <c r="B56" s="10" t="s">
        <v>15</v>
      </c>
      <c r="C56" s="21" t="s">
        <v>21</v>
      </c>
      <c r="D56" s="11" t="s">
        <v>698</v>
      </c>
      <c r="E56" s="10" t="s">
        <v>344</v>
      </c>
      <c r="F56" s="10" t="s">
        <v>345</v>
      </c>
      <c r="G56" s="22" t="s">
        <v>346</v>
      </c>
      <c r="H56" s="14">
        <v>39128</v>
      </c>
      <c r="I56" s="23">
        <f t="shared" si="1"/>
        <v>5433</v>
      </c>
      <c r="J56" t="s">
        <v>691</v>
      </c>
      <c r="K56" s="10" t="s">
        <v>347</v>
      </c>
      <c r="L56" s="21">
        <v>78130</v>
      </c>
      <c r="M56" s="10" t="s">
        <v>94</v>
      </c>
      <c r="N56" s="24">
        <v>652751565</v>
      </c>
      <c r="O56" s="24"/>
      <c r="P56" s="70" t="s">
        <v>348</v>
      </c>
      <c r="Q56" s="10"/>
    </row>
    <row r="57" spans="1:17" s="9" customFormat="1">
      <c r="A57" s="9">
        <v>55</v>
      </c>
      <c r="B57" s="10" t="s">
        <v>15</v>
      </c>
      <c r="C57" s="21" t="s">
        <v>21</v>
      </c>
      <c r="D57" s="11" t="s">
        <v>698</v>
      </c>
      <c r="E57" s="10" t="s">
        <v>344</v>
      </c>
      <c r="F57" s="10" t="s">
        <v>349</v>
      </c>
      <c r="G57" s="58" t="s">
        <v>350</v>
      </c>
      <c r="H57" s="14">
        <v>40967</v>
      </c>
      <c r="I57" s="23">
        <f t="shared" si="1"/>
        <v>3594</v>
      </c>
      <c r="J57" t="s">
        <v>692</v>
      </c>
      <c r="K57" s="10" t="s">
        <v>347</v>
      </c>
      <c r="L57" s="21">
        <v>78130</v>
      </c>
      <c r="M57" s="10" t="s">
        <v>94</v>
      </c>
      <c r="N57" s="24">
        <v>652751565</v>
      </c>
      <c r="O57" s="24"/>
      <c r="P57" s="70" t="s">
        <v>348</v>
      </c>
      <c r="Q57" s="10"/>
    </row>
    <row r="58" spans="1:17" s="9" customFormat="1">
      <c r="A58" s="9">
        <v>56</v>
      </c>
      <c r="B58" s="10" t="s">
        <v>15</v>
      </c>
      <c r="C58" s="21" t="s">
        <v>21</v>
      </c>
      <c r="D58" s="11" t="s">
        <v>697</v>
      </c>
      <c r="E58" s="10" t="s">
        <v>818</v>
      </c>
      <c r="F58" s="10" t="s">
        <v>730</v>
      </c>
      <c r="G58" s="58" t="s">
        <v>741</v>
      </c>
      <c r="H58" s="14">
        <v>26830</v>
      </c>
      <c r="I58" s="23">
        <f t="shared" si="1"/>
        <v>17731</v>
      </c>
      <c r="J58" t="s">
        <v>690</v>
      </c>
      <c r="K58" s="10"/>
      <c r="L58" s="21">
        <v>78650</v>
      </c>
      <c r="M58" s="10" t="s">
        <v>742</v>
      </c>
      <c r="N58" s="24">
        <v>663950673</v>
      </c>
      <c r="O58" s="24"/>
      <c r="P58" s="25" t="s">
        <v>731</v>
      </c>
      <c r="Q58" s="10"/>
    </row>
    <row r="59" spans="1:17" s="9" customFormat="1">
      <c r="A59" s="9">
        <v>57</v>
      </c>
      <c r="B59" s="10" t="s">
        <v>15</v>
      </c>
      <c r="C59" s="21" t="s">
        <v>21</v>
      </c>
      <c r="D59" s="11" t="s">
        <v>697</v>
      </c>
      <c r="E59" s="10" t="s">
        <v>42</v>
      </c>
      <c r="F59" s="10" t="s">
        <v>43</v>
      </c>
      <c r="G59" s="21" t="s">
        <v>44</v>
      </c>
      <c r="H59" s="14">
        <v>22329</v>
      </c>
      <c r="I59" s="23">
        <f t="shared" si="1"/>
        <v>22232</v>
      </c>
      <c r="J59" t="s">
        <v>690</v>
      </c>
      <c r="K59" s="10" t="s">
        <v>45</v>
      </c>
      <c r="L59" s="21">
        <v>78680</v>
      </c>
      <c r="M59" s="10" t="s">
        <v>46</v>
      </c>
      <c r="N59" s="24">
        <v>607900516</v>
      </c>
      <c r="O59" s="24">
        <v>130953269</v>
      </c>
      <c r="P59" s="70" t="s">
        <v>47</v>
      </c>
      <c r="Q59" s="10"/>
    </row>
    <row r="60" spans="1:17" s="9" customFormat="1">
      <c r="A60" s="9">
        <v>58</v>
      </c>
      <c r="B60" s="10" t="s">
        <v>15</v>
      </c>
      <c r="C60" s="21" t="s">
        <v>21</v>
      </c>
      <c r="D60" s="11" t="s">
        <v>698</v>
      </c>
      <c r="E60" s="10" t="s">
        <v>42</v>
      </c>
      <c r="F60" s="10" t="s">
        <v>51</v>
      </c>
      <c r="G60" s="98" t="s">
        <v>52</v>
      </c>
      <c r="H60" s="14">
        <v>23301</v>
      </c>
      <c r="I60" s="23">
        <f t="shared" si="1"/>
        <v>21260</v>
      </c>
      <c r="J60" t="s">
        <v>690</v>
      </c>
      <c r="K60" s="10" t="s">
        <v>45</v>
      </c>
      <c r="L60" s="21">
        <v>78680</v>
      </c>
      <c r="M60" s="10" t="s">
        <v>46</v>
      </c>
      <c r="N60" s="24">
        <v>682067001</v>
      </c>
      <c r="O60" s="24">
        <v>130953269</v>
      </c>
      <c r="P60" s="25" t="s">
        <v>703</v>
      </c>
      <c r="Q60" s="10"/>
    </row>
    <row r="61" spans="1:17" s="9" customFormat="1">
      <c r="A61" s="9">
        <v>59</v>
      </c>
      <c r="B61" s="10" t="s">
        <v>15</v>
      </c>
      <c r="C61" s="21" t="s">
        <v>21</v>
      </c>
      <c r="D61" s="11" t="s">
        <v>697</v>
      </c>
      <c r="E61" s="10" t="s">
        <v>42</v>
      </c>
      <c r="F61" s="10" t="s">
        <v>48</v>
      </c>
      <c r="G61" s="98" t="s">
        <v>50</v>
      </c>
      <c r="H61" s="14">
        <v>33420</v>
      </c>
      <c r="I61" s="23">
        <f t="shared" si="1"/>
        <v>11141</v>
      </c>
      <c r="J61" t="s">
        <v>690</v>
      </c>
      <c r="K61" s="10" t="s">
        <v>45</v>
      </c>
      <c r="L61" s="21">
        <v>78680</v>
      </c>
      <c r="M61" s="10" t="s">
        <v>46</v>
      </c>
      <c r="N61" s="24">
        <v>675646080</v>
      </c>
      <c r="O61" s="24">
        <v>130953269</v>
      </c>
      <c r="P61" s="70" t="s">
        <v>49</v>
      </c>
      <c r="Q61" s="10"/>
    </row>
    <row r="62" spans="1:17" s="9" customFormat="1">
      <c r="A62" s="9">
        <v>60</v>
      </c>
      <c r="B62" s="10" t="s">
        <v>15</v>
      </c>
      <c r="C62" s="21" t="s">
        <v>21</v>
      </c>
      <c r="D62" s="11" t="s">
        <v>697</v>
      </c>
      <c r="E62" s="10" t="s">
        <v>437</v>
      </c>
      <c r="F62" s="10" t="s">
        <v>438</v>
      </c>
      <c r="G62" s="22" t="s">
        <v>439</v>
      </c>
      <c r="H62" s="14">
        <v>21545</v>
      </c>
      <c r="I62" s="23">
        <f t="shared" si="1"/>
        <v>23016</v>
      </c>
      <c r="J62" t="s">
        <v>690</v>
      </c>
      <c r="K62" s="10" t="s">
        <v>441</v>
      </c>
      <c r="L62" s="21">
        <v>78300</v>
      </c>
      <c r="M62" s="10" t="s">
        <v>442</v>
      </c>
      <c r="N62" s="24">
        <v>646442698</v>
      </c>
      <c r="O62" s="24"/>
      <c r="P62" s="70" t="s">
        <v>440</v>
      </c>
      <c r="Q62" s="10"/>
    </row>
    <row r="63" spans="1:17" s="9" customFormat="1">
      <c r="A63" s="9">
        <v>61</v>
      </c>
      <c r="B63" s="10" t="s">
        <v>15</v>
      </c>
      <c r="C63" s="21" t="s">
        <v>21</v>
      </c>
      <c r="D63" s="11" t="s">
        <v>697</v>
      </c>
      <c r="E63" s="10" t="s">
        <v>330</v>
      </c>
      <c r="F63" s="10" t="s">
        <v>331</v>
      </c>
      <c r="G63" s="22" t="s">
        <v>608</v>
      </c>
      <c r="H63" s="14">
        <v>42059</v>
      </c>
      <c r="I63" s="23">
        <f t="shared" si="1"/>
        <v>2502</v>
      </c>
      <c r="J63" t="s">
        <v>694</v>
      </c>
      <c r="K63" s="10" t="s">
        <v>332</v>
      </c>
      <c r="L63" s="21">
        <v>78540</v>
      </c>
      <c r="M63" s="10" t="s">
        <v>15</v>
      </c>
      <c r="N63" s="24">
        <v>695223982</v>
      </c>
      <c r="O63" s="24" t="s">
        <v>333</v>
      </c>
      <c r="P63" s="70" t="s">
        <v>334</v>
      </c>
      <c r="Q63" s="10"/>
    </row>
    <row r="64" spans="1:17" s="9" customFormat="1">
      <c r="A64" s="9">
        <v>62</v>
      </c>
      <c r="B64" s="10" t="s">
        <v>20</v>
      </c>
      <c r="C64" s="21" t="s">
        <v>21</v>
      </c>
      <c r="D64" s="11" t="s">
        <v>697</v>
      </c>
      <c r="E64" s="10" t="s">
        <v>253</v>
      </c>
      <c r="F64" s="10" t="s">
        <v>254</v>
      </c>
      <c r="G64" s="22" t="s">
        <v>609</v>
      </c>
      <c r="H64" s="14">
        <v>41463</v>
      </c>
      <c r="I64" s="23">
        <f t="shared" si="1"/>
        <v>3098</v>
      </c>
      <c r="J64" t="s">
        <v>692</v>
      </c>
      <c r="K64" s="10" t="s">
        <v>255</v>
      </c>
      <c r="L64" s="21">
        <v>78780</v>
      </c>
      <c r="M64" s="10" t="s">
        <v>20</v>
      </c>
      <c r="N64" s="24">
        <v>753246816</v>
      </c>
      <c r="O64" s="24"/>
      <c r="P64" s="70" t="s">
        <v>256</v>
      </c>
      <c r="Q64" s="10"/>
    </row>
    <row r="65" spans="1:17" s="9" customFormat="1">
      <c r="A65" s="9">
        <v>63</v>
      </c>
      <c r="B65" s="10" t="s">
        <v>15</v>
      </c>
      <c r="C65" s="21" t="s">
        <v>16</v>
      </c>
      <c r="D65" s="11" t="s">
        <v>697</v>
      </c>
      <c r="E65" s="10" t="s">
        <v>210</v>
      </c>
      <c r="F65" s="10" t="s">
        <v>211</v>
      </c>
      <c r="G65" s="22" t="s">
        <v>212</v>
      </c>
      <c r="H65" s="14">
        <v>26128</v>
      </c>
      <c r="I65" s="23">
        <f t="shared" si="1"/>
        <v>18433</v>
      </c>
      <c r="J65" t="s">
        <v>690</v>
      </c>
      <c r="K65" s="10" t="s">
        <v>556</v>
      </c>
      <c r="L65" s="21">
        <v>78630</v>
      </c>
      <c r="M65" s="10" t="s">
        <v>403</v>
      </c>
      <c r="N65" s="24">
        <v>676126004</v>
      </c>
      <c r="O65" s="24"/>
      <c r="P65" s="70" t="s">
        <v>213</v>
      </c>
      <c r="Q65" s="10"/>
    </row>
    <row r="66" spans="1:17" s="9" customFormat="1">
      <c r="A66" s="9">
        <v>64</v>
      </c>
      <c r="B66" s="10" t="s">
        <v>15</v>
      </c>
      <c r="C66" s="21" t="s">
        <v>16</v>
      </c>
      <c r="D66" s="11" t="s">
        <v>697</v>
      </c>
      <c r="E66" s="10" t="s">
        <v>820</v>
      </c>
      <c r="F66" s="10" t="s">
        <v>821</v>
      </c>
      <c r="G66" s="22" t="s">
        <v>822</v>
      </c>
      <c r="H66" s="14">
        <v>34163</v>
      </c>
      <c r="I66" s="23">
        <f t="shared" si="1"/>
        <v>10398</v>
      </c>
      <c r="J66" t="s">
        <v>690</v>
      </c>
      <c r="K66" s="10" t="s">
        <v>823</v>
      </c>
      <c r="L66" s="21">
        <v>78480</v>
      </c>
      <c r="M66" s="10" t="s">
        <v>36</v>
      </c>
      <c r="N66" s="24">
        <v>682444721</v>
      </c>
      <c r="O66" s="24"/>
      <c r="P66" s="25" t="s">
        <v>824</v>
      </c>
      <c r="Q66" s="10"/>
    </row>
    <row r="67" spans="1:17" s="9" customFormat="1">
      <c r="A67" s="9">
        <v>65</v>
      </c>
      <c r="B67" s="10" t="s">
        <v>15</v>
      </c>
      <c r="C67" s="21" t="s">
        <v>21</v>
      </c>
      <c r="D67" s="11" t="s">
        <v>697</v>
      </c>
      <c r="E67" s="10" t="s">
        <v>183</v>
      </c>
      <c r="F67" s="10" t="s">
        <v>186</v>
      </c>
      <c r="G67" s="22" t="s">
        <v>610</v>
      </c>
      <c r="H67" s="14">
        <v>41869</v>
      </c>
      <c r="I67" s="23">
        <f t="shared" ref="I67:I98" si="2">F$1-H67</f>
        <v>2692</v>
      </c>
      <c r="J67" t="s">
        <v>694</v>
      </c>
      <c r="K67" s="10" t="s">
        <v>184</v>
      </c>
      <c r="L67" s="21">
        <v>78540</v>
      </c>
      <c r="M67" s="10" t="s">
        <v>15</v>
      </c>
      <c r="N67" s="24">
        <v>649855755</v>
      </c>
      <c r="O67" s="24">
        <v>650076149</v>
      </c>
      <c r="P67" s="70" t="s">
        <v>185</v>
      </c>
      <c r="Q67" s="10"/>
    </row>
    <row r="68" spans="1:17" s="9" customFormat="1">
      <c r="A68" s="9">
        <v>66</v>
      </c>
      <c r="B68" s="10" t="s">
        <v>15</v>
      </c>
      <c r="C68" s="21" t="s">
        <v>21</v>
      </c>
      <c r="D68" s="11" t="s">
        <v>697</v>
      </c>
      <c r="E68" s="10" t="s">
        <v>426</v>
      </c>
      <c r="F68" s="10" t="s">
        <v>427</v>
      </c>
      <c r="G68" s="22" t="s">
        <v>612</v>
      </c>
      <c r="H68" s="14">
        <v>29538</v>
      </c>
      <c r="I68" s="23">
        <f t="shared" si="2"/>
        <v>15023</v>
      </c>
      <c r="J68" t="s">
        <v>690</v>
      </c>
      <c r="K68" s="10" t="s">
        <v>428</v>
      </c>
      <c r="L68" s="21">
        <v>78540</v>
      </c>
      <c r="M68" s="10" t="s">
        <v>15</v>
      </c>
      <c r="N68" s="24">
        <v>679309067</v>
      </c>
      <c r="O68" s="24"/>
      <c r="P68" s="70" t="s">
        <v>429</v>
      </c>
      <c r="Q68" s="25" t="s">
        <v>814</v>
      </c>
    </row>
    <row r="69" spans="1:17" s="9" customFormat="1">
      <c r="A69" s="9">
        <v>67</v>
      </c>
      <c r="B69" s="10" t="s">
        <v>15</v>
      </c>
      <c r="C69" s="21" t="s">
        <v>21</v>
      </c>
      <c r="D69" s="11" t="s">
        <v>697</v>
      </c>
      <c r="E69" s="10" t="s">
        <v>426</v>
      </c>
      <c r="F69" s="10" t="s">
        <v>431</v>
      </c>
      <c r="G69" s="22" t="s">
        <v>611</v>
      </c>
      <c r="H69" s="14">
        <v>41593</v>
      </c>
      <c r="I69" s="23">
        <f t="shared" si="2"/>
        <v>2968</v>
      </c>
      <c r="J69" t="s">
        <v>692</v>
      </c>
      <c r="K69" s="10" t="s">
        <v>428</v>
      </c>
      <c r="L69" s="21">
        <v>78540</v>
      </c>
      <c r="M69" s="10" t="s">
        <v>15</v>
      </c>
      <c r="N69" s="24">
        <v>679309067</v>
      </c>
      <c r="O69" s="24"/>
      <c r="P69" s="70" t="s">
        <v>429</v>
      </c>
      <c r="Q69" s="10"/>
    </row>
    <row r="70" spans="1:17" s="9" customFormat="1">
      <c r="A70" s="9">
        <v>68</v>
      </c>
      <c r="B70" s="10" t="s">
        <v>15</v>
      </c>
      <c r="C70" s="21" t="s">
        <v>21</v>
      </c>
      <c r="D70" s="11" t="s">
        <v>697</v>
      </c>
      <c r="E70" s="10" t="s">
        <v>426</v>
      </c>
      <c r="F70" s="10" t="s">
        <v>430</v>
      </c>
      <c r="G70" s="22" t="s">
        <v>432</v>
      </c>
      <c r="H70" s="14">
        <v>42221</v>
      </c>
      <c r="I70" s="23">
        <f t="shared" si="2"/>
        <v>2340</v>
      </c>
      <c r="J70" t="s">
        <v>694</v>
      </c>
      <c r="K70" s="10" t="s">
        <v>428</v>
      </c>
      <c r="L70" s="21">
        <v>78540</v>
      </c>
      <c r="M70" s="10" t="s">
        <v>15</v>
      </c>
      <c r="N70" s="24">
        <v>679309067</v>
      </c>
      <c r="O70" s="24"/>
      <c r="P70" s="70" t="s">
        <v>429</v>
      </c>
      <c r="Q70" s="10"/>
    </row>
    <row r="71" spans="1:17" s="9" customFormat="1">
      <c r="A71" s="9">
        <v>69</v>
      </c>
      <c r="B71" s="10" t="s">
        <v>20</v>
      </c>
      <c r="C71" s="21" t="s">
        <v>16</v>
      </c>
      <c r="D71" s="11" t="s">
        <v>697</v>
      </c>
      <c r="E71" s="10" t="s">
        <v>482</v>
      </c>
      <c r="F71" s="10" t="s">
        <v>364</v>
      </c>
      <c r="G71" s="58" t="s">
        <v>613</v>
      </c>
      <c r="H71" s="14">
        <v>24232</v>
      </c>
      <c r="I71" s="23">
        <f t="shared" si="2"/>
        <v>20329</v>
      </c>
      <c r="J71" t="s">
        <v>690</v>
      </c>
      <c r="K71" s="10" t="s">
        <v>489</v>
      </c>
      <c r="L71" s="21">
        <v>78780</v>
      </c>
      <c r="M71" s="10" t="s">
        <v>20</v>
      </c>
      <c r="N71" s="24">
        <v>661467108</v>
      </c>
      <c r="O71" s="24"/>
      <c r="P71" s="70" t="s">
        <v>490</v>
      </c>
      <c r="Q71" s="10"/>
    </row>
    <row r="72" spans="1:17" s="9" customFormat="1">
      <c r="A72" s="9">
        <v>70</v>
      </c>
      <c r="B72" s="10" t="s">
        <v>15</v>
      </c>
      <c r="C72" s="21" t="s">
        <v>21</v>
      </c>
      <c r="D72" s="11" t="s">
        <v>697</v>
      </c>
      <c r="E72" s="10" t="s">
        <v>543</v>
      </c>
      <c r="F72" s="10" t="s">
        <v>88</v>
      </c>
      <c r="G72" s="22" t="s">
        <v>614</v>
      </c>
      <c r="H72" s="14">
        <v>41286</v>
      </c>
      <c r="I72" s="23">
        <f t="shared" si="2"/>
        <v>3275</v>
      </c>
      <c r="J72" t="s">
        <v>692</v>
      </c>
      <c r="K72" s="10" t="s">
        <v>544</v>
      </c>
      <c r="L72" s="21">
        <v>78630</v>
      </c>
      <c r="M72" s="10" t="s">
        <v>403</v>
      </c>
      <c r="N72" s="24">
        <v>620302270</v>
      </c>
      <c r="O72" s="24">
        <v>658976166</v>
      </c>
      <c r="P72" s="70" t="s">
        <v>545</v>
      </c>
      <c r="Q72" s="10"/>
    </row>
    <row r="73" spans="1:17" s="9" customFormat="1">
      <c r="A73" s="9">
        <v>71</v>
      </c>
      <c r="B73" s="10" t="s">
        <v>20</v>
      </c>
      <c r="C73" s="21" t="s">
        <v>21</v>
      </c>
      <c r="D73" s="11" t="s">
        <v>697</v>
      </c>
      <c r="E73" s="10" t="s">
        <v>523</v>
      </c>
      <c r="F73" s="10" t="s">
        <v>524</v>
      </c>
      <c r="G73" s="98" t="s">
        <v>766</v>
      </c>
      <c r="H73" s="14">
        <v>35960</v>
      </c>
      <c r="I73" s="23">
        <f t="shared" si="2"/>
        <v>8601</v>
      </c>
      <c r="J73" t="s">
        <v>690</v>
      </c>
      <c r="K73" s="10" t="s">
        <v>525</v>
      </c>
      <c r="L73" s="21">
        <v>78780</v>
      </c>
      <c r="M73" s="10" t="s">
        <v>20</v>
      </c>
      <c r="N73" s="24">
        <v>769762231</v>
      </c>
      <c r="O73" s="24"/>
      <c r="P73" s="70" t="s">
        <v>526</v>
      </c>
      <c r="Q73" s="10"/>
    </row>
    <row r="74" spans="1:17" s="9" customFormat="1">
      <c r="A74" s="9">
        <v>72</v>
      </c>
      <c r="B74" s="10" t="s">
        <v>20</v>
      </c>
      <c r="C74" s="21" t="s">
        <v>21</v>
      </c>
      <c r="D74" s="11" t="s">
        <v>698</v>
      </c>
      <c r="E74" s="10" t="s">
        <v>473</v>
      </c>
      <c r="F74" s="10" t="s">
        <v>477</v>
      </c>
      <c r="G74" s="22" t="s">
        <v>572</v>
      </c>
      <c r="H74" s="14">
        <v>40542</v>
      </c>
      <c r="I74" s="23">
        <f t="shared" si="2"/>
        <v>4019</v>
      </c>
      <c r="J74" t="s">
        <v>695</v>
      </c>
      <c r="K74" s="10" t="s">
        <v>475</v>
      </c>
      <c r="L74" s="21">
        <v>78780</v>
      </c>
      <c r="M74" s="10" t="s">
        <v>20</v>
      </c>
      <c r="N74" s="24">
        <v>659646551</v>
      </c>
      <c r="O74" s="24"/>
      <c r="P74" s="70" t="s">
        <v>476</v>
      </c>
      <c r="Q74" s="10"/>
    </row>
    <row r="75" spans="1:17" s="9" customFormat="1">
      <c r="A75" s="9">
        <v>73</v>
      </c>
      <c r="B75" s="10" t="s">
        <v>20</v>
      </c>
      <c r="C75" s="21" t="s">
        <v>21</v>
      </c>
      <c r="D75" s="11" t="s">
        <v>698</v>
      </c>
      <c r="E75" s="10" t="s">
        <v>473</v>
      </c>
      <c r="F75" s="10" t="s">
        <v>474</v>
      </c>
      <c r="G75" s="22" t="s">
        <v>615</v>
      </c>
      <c r="H75" s="14">
        <v>41331</v>
      </c>
      <c r="I75" s="23">
        <f t="shared" si="2"/>
        <v>3230</v>
      </c>
      <c r="J75" t="s">
        <v>692</v>
      </c>
      <c r="K75" s="10" t="s">
        <v>475</v>
      </c>
      <c r="L75" s="21">
        <v>78780</v>
      </c>
      <c r="M75" s="10" t="s">
        <v>20</v>
      </c>
      <c r="N75" s="24">
        <v>659646551</v>
      </c>
      <c r="O75" s="24"/>
      <c r="P75" s="70" t="s">
        <v>476</v>
      </c>
      <c r="Q75" s="10"/>
    </row>
    <row r="76" spans="1:17" s="9" customFormat="1">
      <c r="A76" s="9">
        <v>74</v>
      </c>
      <c r="B76" s="10" t="s">
        <v>20</v>
      </c>
      <c r="C76" s="21" t="s">
        <v>21</v>
      </c>
      <c r="D76" s="11" t="s">
        <v>698</v>
      </c>
      <c r="E76" s="10" t="s">
        <v>782</v>
      </c>
      <c r="F76" s="10" t="s">
        <v>783</v>
      </c>
      <c r="G76" s="74" t="s">
        <v>786</v>
      </c>
      <c r="H76" s="14">
        <v>42054</v>
      </c>
      <c r="I76" s="23">
        <f t="shared" si="2"/>
        <v>2507</v>
      </c>
      <c r="J76" t="s">
        <v>694</v>
      </c>
      <c r="K76" s="10" t="s">
        <v>784</v>
      </c>
      <c r="L76" s="21">
        <v>78780</v>
      </c>
      <c r="M76" s="10" t="s">
        <v>20</v>
      </c>
      <c r="N76" s="24">
        <v>636743106</v>
      </c>
      <c r="O76" s="24"/>
      <c r="P76" s="25" t="s">
        <v>785</v>
      </c>
      <c r="Q76" s="10"/>
    </row>
    <row r="77" spans="1:17" s="9" customFormat="1">
      <c r="A77" s="9">
        <v>75</v>
      </c>
      <c r="B77" s="10" t="s">
        <v>15</v>
      </c>
      <c r="C77" s="21" t="s">
        <v>16</v>
      </c>
      <c r="D77" s="11" t="s">
        <v>698</v>
      </c>
      <c r="E77" s="10" t="s">
        <v>368</v>
      </c>
      <c r="F77" s="10" t="s">
        <v>64</v>
      </c>
      <c r="G77" s="22" t="s">
        <v>616</v>
      </c>
      <c r="H77" s="14">
        <v>39309</v>
      </c>
      <c r="I77" s="23">
        <f t="shared" si="2"/>
        <v>5252</v>
      </c>
      <c r="J77" t="s">
        <v>691</v>
      </c>
      <c r="K77" s="10" t="s">
        <v>369</v>
      </c>
      <c r="L77" s="21">
        <v>78100</v>
      </c>
      <c r="M77" s="10" t="s">
        <v>370</v>
      </c>
      <c r="N77" s="24">
        <v>682245224</v>
      </c>
      <c r="O77" s="24"/>
      <c r="P77" s="70" t="s">
        <v>371</v>
      </c>
      <c r="Q77" s="10"/>
    </row>
    <row r="78" spans="1:17" s="9" customFormat="1">
      <c r="A78" s="9">
        <v>76</v>
      </c>
      <c r="B78" s="10" t="s">
        <v>15</v>
      </c>
      <c r="C78" s="21" t="s">
        <v>16</v>
      </c>
      <c r="D78" s="11" t="s">
        <v>698</v>
      </c>
      <c r="E78" s="10" t="s">
        <v>266</v>
      </c>
      <c r="F78" s="10" t="s">
        <v>267</v>
      </c>
      <c r="G78" s="22" t="s">
        <v>617</v>
      </c>
      <c r="H78" s="14">
        <v>24278</v>
      </c>
      <c r="I78" s="23">
        <f t="shared" si="2"/>
        <v>20283</v>
      </c>
      <c r="J78" t="s">
        <v>690</v>
      </c>
      <c r="K78" s="10" t="s">
        <v>268</v>
      </c>
      <c r="L78" s="21">
        <v>78510</v>
      </c>
      <c r="M78" s="10" t="s">
        <v>116</v>
      </c>
      <c r="N78" s="24">
        <v>681180330</v>
      </c>
      <c r="O78" s="24"/>
      <c r="P78" s="70" t="s">
        <v>269</v>
      </c>
      <c r="Q78" s="10"/>
    </row>
    <row r="79" spans="1:17" s="9" customFormat="1">
      <c r="A79" s="9">
        <v>77</v>
      </c>
      <c r="B79" s="10" t="s">
        <v>15</v>
      </c>
      <c r="C79" s="21" t="s">
        <v>21</v>
      </c>
      <c r="D79" s="11" t="s">
        <v>697</v>
      </c>
      <c r="E79" s="10" t="s">
        <v>132</v>
      </c>
      <c r="F79" s="10" t="s">
        <v>133</v>
      </c>
      <c r="G79" s="22" t="s">
        <v>618</v>
      </c>
      <c r="H79" s="14">
        <v>38894</v>
      </c>
      <c r="I79" s="23">
        <f t="shared" si="2"/>
        <v>5667</v>
      </c>
      <c r="J79" t="s">
        <v>691</v>
      </c>
      <c r="K79" s="10" t="s">
        <v>134</v>
      </c>
      <c r="L79" s="21">
        <v>78540</v>
      </c>
      <c r="M79" s="10" t="s">
        <v>15</v>
      </c>
      <c r="N79" s="24">
        <v>668538176</v>
      </c>
      <c r="O79" s="24"/>
      <c r="P79" s="70" t="s">
        <v>135</v>
      </c>
      <c r="Q79" s="10"/>
    </row>
    <row r="80" spans="1:17" s="9" customFormat="1">
      <c r="A80" s="9">
        <v>78</v>
      </c>
      <c r="B80" s="10" t="s">
        <v>15</v>
      </c>
      <c r="C80" s="21" t="s">
        <v>21</v>
      </c>
      <c r="D80" s="11" t="s">
        <v>698</v>
      </c>
      <c r="E80" s="10" t="s">
        <v>179</v>
      </c>
      <c r="F80" s="10" t="s">
        <v>180</v>
      </c>
      <c r="G80" s="22" t="s">
        <v>619</v>
      </c>
      <c r="H80" s="14">
        <v>39057</v>
      </c>
      <c r="I80" s="23">
        <f t="shared" si="2"/>
        <v>5504</v>
      </c>
      <c r="J80" t="s">
        <v>691</v>
      </c>
      <c r="K80" s="10" t="s">
        <v>181</v>
      </c>
      <c r="L80" s="21">
        <v>78540</v>
      </c>
      <c r="M80" s="10" t="s">
        <v>15</v>
      </c>
      <c r="N80" s="24">
        <v>622580662</v>
      </c>
      <c r="O80" s="24"/>
      <c r="P80" s="70" t="s">
        <v>182</v>
      </c>
      <c r="Q80" s="10"/>
    </row>
    <row r="81" spans="1:19" s="9" customFormat="1">
      <c r="A81" s="9">
        <v>79</v>
      </c>
      <c r="B81" s="10" t="s">
        <v>15</v>
      </c>
      <c r="C81" s="21" t="s">
        <v>16</v>
      </c>
      <c r="D81" s="11" t="s">
        <v>698</v>
      </c>
      <c r="E81" s="10" t="s">
        <v>351</v>
      </c>
      <c r="F81" s="10" t="s">
        <v>352</v>
      </c>
      <c r="G81" s="22" t="s">
        <v>620</v>
      </c>
      <c r="H81" s="14">
        <v>39270</v>
      </c>
      <c r="I81" s="23">
        <f t="shared" si="2"/>
        <v>5291</v>
      </c>
      <c r="J81" t="s">
        <v>691</v>
      </c>
      <c r="K81" s="10" t="s">
        <v>353</v>
      </c>
      <c r="L81" s="21">
        <v>78630</v>
      </c>
      <c r="M81" s="10" t="s">
        <v>13</v>
      </c>
      <c r="N81" s="24">
        <v>768316566</v>
      </c>
      <c r="O81" s="24"/>
      <c r="P81" s="70" t="s">
        <v>354</v>
      </c>
      <c r="Q81" s="10"/>
    </row>
    <row r="82" spans="1:19" s="9" customFormat="1">
      <c r="A82" s="9">
        <v>80</v>
      </c>
      <c r="B82" s="10" t="s">
        <v>15</v>
      </c>
      <c r="C82" s="21" t="s">
        <v>21</v>
      </c>
      <c r="D82" s="11" t="s">
        <v>697</v>
      </c>
      <c r="E82" s="10" t="s">
        <v>175</v>
      </c>
      <c r="F82" s="10" t="s">
        <v>176</v>
      </c>
      <c r="G82" s="22" t="s">
        <v>621</v>
      </c>
      <c r="H82" s="14">
        <v>20994</v>
      </c>
      <c r="I82" s="23">
        <f t="shared" si="2"/>
        <v>23567</v>
      </c>
      <c r="J82" t="s">
        <v>690</v>
      </c>
      <c r="K82" s="10" t="s">
        <v>177</v>
      </c>
      <c r="L82" s="21">
        <v>78630</v>
      </c>
      <c r="M82" s="10" t="s">
        <v>13</v>
      </c>
      <c r="N82" s="24">
        <v>634167659</v>
      </c>
      <c r="O82" s="24"/>
      <c r="P82" s="70" t="s">
        <v>178</v>
      </c>
      <c r="Q82" s="10"/>
    </row>
    <row r="83" spans="1:19" s="9" customFormat="1">
      <c r="A83" s="9">
        <v>81</v>
      </c>
      <c r="B83" s="10" t="s">
        <v>15</v>
      </c>
      <c r="C83" s="21" t="s">
        <v>16</v>
      </c>
      <c r="D83" s="11" t="s">
        <v>697</v>
      </c>
      <c r="E83" s="10" t="s">
        <v>748</v>
      </c>
      <c r="F83" s="10" t="s">
        <v>80</v>
      </c>
      <c r="G83" s="11" t="s">
        <v>816</v>
      </c>
      <c r="H83" s="14">
        <v>32710</v>
      </c>
      <c r="I83" s="23">
        <f t="shared" si="2"/>
        <v>11851</v>
      </c>
      <c r="J83" t="s">
        <v>690</v>
      </c>
      <c r="K83" s="10" t="s">
        <v>815</v>
      </c>
      <c r="L83" s="21">
        <v>78670</v>
      </c>
      <c r="M83" s="10" t="s">
        <v>302</v>
      </c>
      <c r="N83" s="24">
        <v>621147591</v>
      </c>
      <c r="O83" s="24"/>
      <c r="P83" s="25" t="s">
        <v>749</v>
      </c>
      <c r="Q83" s="10"/>
    </row>
    <row r="84" spans="1:19" s="9" customFormat="1">
      <c r="A84" s="9">
        <v>82</v>
      </c>
      <c r="B84" s="10" t="s">
        <v>15</v>
      </c>
      <c r="C84" s="21" t="s">
        <v>21</v>
      </c>
      <c r="D84" s="11" t="s">
        <v>698</v>
      </c>
      <c r="E84" s="10" t="s">
        <v>433</v>
      </c>
      <c r="F84" s="10" t="s">
        <v>76</v>
      </c>
      <c r="G84" s="22" t="s">
        <v>434</v>
      </c>
      <c r="H84" s="14">
        <v>41050</v>
      </c>
      <c r="I84" s="23">
        <f t="shared" si="2"/>
        <v>3511</v>
      </c>
      <c r="J84" t="s">
        <v>692</v>
      </c>
      <c r="K84" s="10" t="s">
        <v>435</v>
      </c>
      <c r="L84" s="21">
        <v>78540</v>
      </c>
      <c r="M84" s="10" t="s">
        <v>15</v>
      </c>
      <c r="N84" s="24">
        <v>661565758</v>
      </c>
      <c r="O84" s="24"/>
      <c r="P84" s="70" t="s">
        <v>436</v>
      </c>
      <c r="Q84" s="10"/>
    </row>
    <row r="85" spans="1:19" s="9" customFormat="1">
      <c r="A85" s="9">
        <v>83</v>
      </c>
      <c r="B85" s="10" t="s">
        <v>15</v>
      </c>
      <c r="C85" s="21" t="s">
        <v>21</v>
      </c>
      <c r="D85" s="11" t="s">
        <v>697</v>
      </c>
      <c r="E85" s="10" t="s">
        <v>419</v>
      </c>
      <c r="F85" s="10" t="s">
        <v>277</v>
      </c>
      <c r="G85" s="22" t="s">
        <v>622</v>
      </c>
      <c r="H85" s="14">
        <v>28028</v>
      </c>
      <c r="I85" s="23">
        <f t="shared" si="2"/>
        <v>16533</v>
      </c>
      <c r="J85" t="s">
        <v>690</v>
      </c>
      <c r="K85" s="10" t="s">
        <v>420</v>
      </c>
      <c r="L85" s="21">
        <v>78480</v>
      </c>
      <c r="M85" s="10" t="s">
        <v>36</v>
      </c>
      <c r="N85" s="24">
        <v>664132620</v>
      </c>
      <c r="O85" s="24"/>
      <c r="P85" s="70" t="s">
        <v>421</v>
      </c>
      <c r="Q85" s="10"/>
    </row>
    <row r="86" spans="1:19" s="9" customFormat="1">
      <c r="A86" s="9">
        <v>84</v>
      </c>
      <c r="B86" s="10" t="s">
        <v>15</v>
      </c>
      <c r="C86" s="21" t="s">
        <v>21</v>
      </c>
      <c r="D86" s="11" t="s">
        <v>697</v>
      </c>
      <c r="E86" s="10" t="s">
        <v>769</v>
      </c>
      <c r="F86" s="10" t="s">
        <v>271</v>
      </c>
      <c r="G86" s="22" t="s">
        <v>770</v>
      </c>
      <c r="H86" s="14">
        <v>32710</v>
      </c>
      <c r="I86" s="23">
        <f t="shared" si="2"/>
        <v>11851</v>
      </c>
      <c r="J86" t="s">
        <v>690</v>
      </c>
      <c r="K86" s="10" t="s">
        <v>771</v>
      </c>
      <c r="L86" s="21">
        <v>78480</v>
      </c>
      <c r="M86" s="10" t="s">
        <v>36</v>
      </c>
      <c r="N86" s="24">
        <v>613245674</v>
      </c>
      <c r="O86" s="24"/>
      <c r="P86" s="25" t="s">
        <v>772</v>
      </c>
      <c r="Q86" s="10"/>
    </row>
    <row r="87" spans="1:19" s="9" customFormat="1">
      <c r="A87" s="9">
        <v>85</v>
      </c>
      <c r="B87" s="10" t="s">
        <v>15</v>
      </c>
      <c r="C87" s="21" t="s">
        <v>21</v>
      </c>
      <c r="D87" s="11" t="s">
        <v>697</v>
      </c>
      <c r="E87" s="10" t="s">
        <v>337</v>
      </c>
      <c r="F87" s="10" t="s">
        <v>338</v>
      </c>
      <c r="G87" s="22" t="s">
        <v>341</v>
      </c>
      <c r="H87" s="14">
        <v>29270</v>
      </c>
      <c r="I87" s="23">
        <f t="shared" si="2"/>
        <v>15291</v>
      </c>
      <c r="J87" t="s">
        <v>690</v>
      </c>
      <c r="K87" s="10" t="s">
        <v>339</v>
      </c>
      <c r="L87" s="21">
        <v>78480</v>
      </c>
      <c r="M87" s="10" t="s">
        <v>36</v>
      </c>
      <c r="N87" s="24">
        <v>626792444</v>
      </c>
      <c r="O87" s="24"/>
      <c r="P87" s="70" t="s">
        <v>340</v>
      </c>
      <c r="Q87" s="10"/>
    </row>
    <row r="88" spans="1:19" s="9" customFormat="1">
      <c r="A88" s="9">
        <v>86</v>
      </c>
      <c r="B88" s="10" t="s">
        <v>15</v>
      </c>
      <c r="C88" s="21" t="s">
        <v>21</v>
      </c>
      <c r="D88" s="11" t="s">
        <v>698</v>
      </c>
      <c r="E88" s="10" t="s">
        <v>337</v>
      </c>
      <c r="F88" s="10" t="s">
        <v>342</v>
      </c>
      <c r="G88" s="22" t="s">
        <v>343</v>
      </c>
      <c r="H88" s="14">
        <v>41365</v>
      </c>
      <c r="I88" s="23">
        <f t="shared" si="2"/>
        <v>3196</v>
      </c>
      <c r="J88" t="s">
        <v>692</v>
      </c>
      <c r="K88" s="10" t="s">
        <v>339</v>
      </c>
      <c r="L88" s="21">
        <v>78480</v>
      </c>
      <c r="M88" s="10" t="s">
        <v>36</v>
      </c>
      <c r="N88" s="24">
        <v>626792444</v>
      </c>
      <c r="O88" s="24"/>
      <c r="P88" s="70" t="s">
        <v>340</v>
      </c>
      <c r="Q88" s="10"/>
    </row>
    <row r="89" spans="1:19" s="9" customFormat="1">
      <c r="A89" s="9">
        <v>87</v>
      </c>
      <c r="B89" s="10" t="s">
        <v>20</v>
      </c>
      <c r="C89" s="21" t="s">
        <v>21</v>
      </c>
      <c r="D89" s="11" t="s">
        <v>697</v>
      </c>
      <c r="E89" s="10" t="s">
        <v>100</v>
      </c>
      <c r="F89" s="10" t="s">
        <v>101</v>
      </c>
      <c r="G89" s="22" t="s">
        <v>623</v>
      </c>
      <c r="H89" s="14">
        <v>22380</v>
      </c>
      <c r="I89" s="23">
        <f t="shared" si="2"/>
        <v>22181</v>
      </c>
      <c r="J89" t="s">
        <v>690</v>
      </c>
      <c r="K89" s="10" t="s">
        <v>102</v>
      </c>
      <c r="L89" s="21">
        <v>78570</v>
      </c>
      <c r="M89" s="10" t="s">
        <v>62</v>
      </c>
      <c r="N89" s="24">
        <v>675787305</v>
      </c>
      <c r="O89" s="24"/>
      <c r="P89" s="25" t="s">
        <v>103</v>
      </c>
      <c r="Q89" s="10"/>
    </row>
    <row r="90" spans="1:19">
      <c r="A90" s="9">
        <v>88</v>
      </c>
      <c r="B90" s="10" t="s">
        <v>15</v>
      </c>
      <c r="C90" s="21" t="s">
        <v>21</v>
      </c>
      <c r="D90" s="13" t="s">
        <v>698</v>
      </c>
      <c r="E90" s="10" t="s">
        <v>355</v>
      </c>
      <c r="F90" s="10" t="s">
        <v>356</v>
      </c>
      <c r="G90" s="58" t="s">
        <v>624</v>
      </c>
      <c r="H90" s="14">
        <v>40922</v>
      </c>
      <c r="I90" s="23">
        <f t="shared" si="2"/>
        <v>3639</v>
      </c>
      <c r="J90" t="s">
        <v>692</v>
      </c>
      <c r="K90" s="10" t="s">
        <v>357</v>
      </c>
      <c r="L90" s="21">
        <v>78540</v>
      </c>
      <c r="M90" s="10" t="s">
        <v>15</v>
      </c>
      <c r="N90" s="24">
        <v>673675758</v>
      </c>
      <c r="O90" s="24">
        <v>678149226</v>
      </c>
      <c r="P90" s="70" t="s">
        <v>358</v>
      </c>
      <c r="Q90" s="10"/>
      <c r="R90" s="9"/>
      <c r="S90" s="9"/>
    </row>
    <row r="91" spans="1:19" s="9" customFormat="1">
      <c r="A91" s="9">
        <v>89</v>
      </c>
      <c r="B91" s="10" t="s">
        <v>20</v>
      </c>
      <c r="C91" s="21" t="s">
        <v>21</v>
      </c>
      <c r="D91" s="11" t="s">
        <v>697</v>
      </c>
      <c r="E91" s="10" t="s">
        <v>383</v>
      </c>
      <c r="F91" s="10" t="s">
        <v>384</v>
      </c>
      <c r="G91" s="22" t="s">
        <v>625</v>
      </c>
      <c r="H91" s="14">
        <v>34503</v>
      </c>
      <c r="I91" s="23">
        <f t="shared" si="2"/>
        <v>10058</v>
      </c>
      <c r="J91" t="s">
        <v>690</v>
      </c>
      <c r="K91" s="10" t="s">
        <v>385</v>
      </c>
      <c r="L91" s="21">
        <v>78260</v>
      </c>
      <c r="M91" s="10" t="s">
        <v>386</v>
      </c>
      <c r="N91" s="24">
        <v>610098868</v>
      </c>
      <c r="O91" s="24"/>
      <c r="P91" s="70" t="s">
        <v>387</v>
      </c>
      <c r="Q91" s="10"/>
    </row>
    <row r="92" spans="1:19" s="9" customFormat="1">
      <c r="A92" s="9">
        <v>90</v>
      </c>
      <c r="B92" s="10" t="s">
        <v>20</v>
      </c>
      <c r="C92" s="21" t="s">
        <v>21</v>
      </c>
      <c r="D92" s="11" t="s">
        <v>698</v>
      </c>
      <c r="E92" s="10" t="s">
        <v>257</v>
      </c>
      <c r="F92" s="10" t="s">
        <v>258</v>
      </c>
      <c r="G92" s="22" t="s">
        <v>626</v>
      </c>
      <c r="H92" s="14">
        <v>36226</v>
      </c>
      <c r="I92" s="23">
        <f t="shared" si="2"/>
        <v>8335</v>
      </c>
      <c r="J92" t="s">
        <v>690</v>
      </c>
      <c r="K92" s="10" t="s">
        <v>259</v>
      </c>
      <c r="L92" s="21">
        <v>78700</v>
      </c>
      <c r="M92" s="10" t="s">
        <v>109</v>
      </c>
      <c r="N92" s="24">
        <v>612953861</v>
      </c>
      <c r="O92" s="24"/>
      <c r="P92" s="70" t="s">
        <v>260</v>
      </c>
      <c r="Q92" s="10"/>
    </row>
    <row r="93" spans="1:19" s="9" customFormat="1">
      <c r="A93" s="9">
        <v>91</v>
      </c>
      <c r="B93" s="10" t="s">
        <v>20</v>
      </c>
      <c r="C93" s="21" t="s">
        <v>21</v>
      </c>
      <c r="D93" s="11" t="s">
        <v>697</v>
      </c>
      <c r="E93" s="10" t="s">
        <v>399</v>
      </c>
      <c r="F93" s="10" t="s">
        <v>400</v>
      </c>
      <c r="G93" s="22" t="s">
        <v>627</v>
      </c>
      <c r="H93" s="14">
        <v>41622</v>
      </c>
      <c r="I93" s="23">
        <f t="shared" si="2"/>
        <v>2939</v>
      </c>
      <c r="J93" t="s">
        <v>692</v>
      </c>
      <c r="K93" s="10" t="s">
        <v>401</v>
      </c>
      <c r="L93" s="21">
        <v>78570</v>
      </c>
      <c r="M93" s="10" t="s">
        <v>62</v>
      </c>
      <c r="N93" s="24">
        <v>603436908</v>
      </c>
      <c r="O93" s="24">
        <v>635532600</v>
      </c>
      <c r="P93" s="70" t="s">
        <v>402</v>
      </c>
      <c r="Q93" s="10"/>
    </row>
    <row r="94" spans="1:19" s="9" customFormat="1">
      <c r="A94" s="9">
        <v>92</v>
      </c>
      <c r="B94" s="10" t="s">
        <v>15</v>
      </c>
      <c r="C94" s="21" t="s">
        <v>21</v>
      </c>
      <c r="D94" s="11" t="s">
        <v>697</v>
      </c>
      <c r="E94" s="10" t="s">
        <v>67</v>
      </c>
      <c r="F94" s="10" t="s">
        <v>68</v>
      </c>
      <c r="G94" s="22" t="s">
        <v>628</v>
      </c>
      <c r="H94" s="14">
        <v>42379</v>
      </c>
      <c r="I94" s="23">
        <f t="shared" si="2"/>
        <v>2182</v>
      </c>
      <c r="J94" t="s">
        <v>689</v>
      </c>
      <c r="K94" s="10" t="s">
        <v>69</v>
      </c>
      <c r="L94" s="21">
        <v>78540</v>
      </c>
      <c r="M94" s="10" t="s">
        <v>15</v>
      </c>
      <c r="N94" s="24">
        <v>623670098</v>
      </c>
      <c r="O94" s="24"/>
      <c r="P94" s="70" t="s">
        <v>70</v>
      </c>
      <c r="Q94" s="10"/>
    </row>
    <row r="95" spans="1:19" s="9" customFormat="1">
      <c r="A95" s="9">
        <v>93</v>
      </c>
      <c r="B95" s="10" t="s">
        <v>15</v>
      </c>
      <c r="C95" s="21" t="s">
        <v>21</v>
      </c>
      <c r="D95" s="11" t="s">
        <v>697</v>
      </c>
      <c r="E95" s="10" t="s">
        <v>531</v>
      </c>
      <c r="F95" s="10" t="s">
        <v>532</v>
      </c>
      <c r="G95" s="22" t="s">
        <v>629</v>
      </c>
      <c r="H95" s="14">
        <v>24328</v>
      </c>
      <c r="I95" s="23">
        <f t="shared" si="2"/>
        <v>20233</v>
      </c>
      <c r="J95" t="s">
        <v>690</v>
      </c>
      <c r="K95" s="10" t="s">
        <v>534</v>
      </c>
      <c r="L95" s="21">
        <v>78510</v>
      </c>
      <c r="M95" s="10" t="s">
        <v>116</v>
      </c>
      <c r="N95" s="59">
        <v>631699467</v>
      </c>
      <c r="O95" s="24"/>
      <c r="P95" s="70" t="s">
        <v>535</v>
      </c>
      <c r="Q95" s="10"/>
    </row>
    <row r="96" spans="1:19" s="9" customFormat="1">
      <c r="A96" s="9">
        <v>94</v>
      </c>
      <c r="B96" s="10" t="s">
        <v>15</v>
      </c>
      <c r="C96" s="21" t="s">
        <v>21</v>
      </c>
      <c r="D96" s="11" t="s">
        <v>698</v>
      </c>
      <c r="E96" s="10" t="s">
        <v>363</v>
      </c>
      <c r="F96" s="10" t="s">
        <v>774</v>
      </c>
      <c r="G96" s="11" t="s">
        <v>775</v>
      </c>
      <c r="H96" s="14">
        <v>40247</v>
      </c>
      <c r="I96" s="23">
        <f t="shared" si="2"/>
        <v>4314</v>
      </c>
      <c r="J96" t="s">
        <v>693</v>
      </c>
      <c r="K96" s="10" t="s">
        <v>366</v>
      </c>
      <c r="L96" s="21">
        <v>78540</v>
      </c>
      <c r="M96" s="10" t="s">
        <v>15</v>
      </c>
      <c r="N96" s="24">
        <v>685504956</v>
      </c>
      <c r="O96" s="24"/>
      <c r="P96" s="70" t="s">
        <v>367</v>
      </c>
      <c r="Q96" s="10"/>
    </row>
    <row r="97" spans="1:17" s="9" customFormat="1">
      <c r="A97" s="9">
        <v>95</v>
      </c>
      <c r="B97" s="10" t="s">
        <v>15</v>
      </c>
      <c r="C97" s="21" t="s">
        <v>16</v>
      </c>
      <c r="D97" s="11" t="s">
        <v>697</v>
      </c>
      <c r="E97" s="10" t="s">
        <v>363</v>
      </c>
      <c r="F97" s="10" t="s">
        <v>364</v>
      </c>
      <c r="G97" s="22" t="s">
        <v>365</v>
      </c>
      <c r="H97" s="14">
        <v>27089</v>
      </c>
      <c r="I97" s="23">
        <f t="shared" si="2"/>
        <v>17472</v>
      </c>
      <c r="J97" t="s">
        <v>690</v>
      </c>
      <c r="K97" s="10" t="s">
        <v>366</v>
      </c>
      <c r="L97" s="21">
        <v>78540</v>
      </c>
      <c r="M97" s="10" t="s">
        <v>15</v>
      </c>
      <c r="N97" s="24">
        <v>685504956</v>
      </c>
      <c r="O97" s="24"/>
      <c r="P97" s="70" t="s">
        <v>367</v>
      </c>
      <c r="Q97" s="10"/>
    </row>
    <row r="98" spans="1:17" s="9" customFormat="1">
      <c r="A98" s="9">
        <v>96</v>
      </c>
      <c r="B98" s="10" t="s">
        <v>15</v>
      </c>
      <c r="C98" s="21" t="s">
        <v>21</v>
      </c>
      <c r="D98" s="11" t="s">
        <v>697</v>
      </c>
      <c r="E98" s="10" t="s">
        <v>417</v>
      </c>
      <c r="F98" s="10" t="s">
        <v>7</v>
      </c>
      <c r="G98" s="22" t="s">
        <v>443</v>
      </c>
      <c r="H98" s="14">
        <v>21955</v>
      </c>
      <c r="I98" s="23">
        <f t="shared" si="2"/>
        <v>22606</v>
      </c>
      <c r="J98" t="s">
        <v>690</v>
      </c>
      <c r="K98" s="10" t="s">
        <v>445</v>
      </c>
      <c r="L98" s="21">
        <v>78540</v>
      </c>
      <c r="M98" s="10" t="s">
        <v>15</v>
      </c>
      <c r="N98" s="24">
        <v>673508338</v>
      </c>
      <c r="O98" s="24"/>
      <c r="P98" s="70" t="s">
        <v>444</v>
      </c>
      <c r="Q98" s="10"/>
    </row>
    <row r="99" spans="1:17" s="9" customFormat="1">
      <c r="A99" s="9">
        <v>97</v>
      </c>
      <c r="B99" s="10" t="s">
        <v>15</v>
      </c>
      <c r="C99" s="21" t="s">
        <v>21</v>
      </c>
      <c r="D99" s="11" t="s">
        <v>697</v>
      </c>
      <c r="E99" s="10" t="s">
        <v>417</v>
      </c>
      <c r="F99" s="10" t="s">
        <v>416</v>
      </c>
      <c r="G99" s="22" t="s">
        <v>630</v>
      </c>
      <c r="H99" s="14">
        <v>22766</v>
      </c>
      <c r="I99" s="23">
        <f t="shared" ref="I99:I130" si="3">F$1-H99</f>
        <v>21795</v>
      </c>
      <c r="J99" t="s">
        <v>690</v>
      </c>
      <c r="K99" s="10" t="s">
        <v>418</v>
      </c>
      <c r="L99" s="21">
        <v>78480</v>
      </c>
      <c r="M99" s="10" t="s">
        <v>36</v>
      </c>
      <c r="N99" s="24">
        <v>609414408</v>
      </c>
      <c r="O99" s="24"/>
      <c r="P99" s="25" t="s">
        <v>745</v>
      </c>
      <c r="Q99" s="10"/>
    </row>
    <row r="100" spans="1:17" s="9" customFormat="1">
      <c r="A100" s="9">
        <v>98</v>
      </c>
      <c r="B100" s="10" t="s">
        <v>20</v>
      </c>
      <c r="C100" s="21" t="s">
        <v>16</v>
      </c>
      <c r="D100" s="11" t="s">
        <v>698</v>
      </c>
      <c r="E100" s="10" t="s">
        <v>392</v>
      </c>
      <c r="F100" s="10" t="s">
        <v>349</v>
      </c>
      <c r="G100" s="22" t="s">
        <v>631</v>
      </c>
      <c r="H100" s="14">
        <v>34408</v>
      </c>
      <c r="I100" s="23">
        <f t="shared" si="3"/>
        <v>10153</v>
      </c>
      <c r="J100" t="s">
        <v>690</v>
      </c>
      <c r="K100" s="10" t="s">
        <v>393</v>
      </c>
      <c r="L100" s="21">
        <v>95490</v>
      </c>
      <c r="M100" s="10" t="s">
        <v>394</v>
      </c>
      <c r="N100" s="24">
        <v>644766223</v>
      </c>
      <c r="O100" s="24"/>
      <c r="P100" s="70" t="s">
        <v>395</v>
      </c>
      <c r="Q100" s="10"/>
    </row>
    <row r="101" spans="1:17" s="9" customFormat="1">
      <c r="A101" s="9">
        <v>99</v>
      </c>
      <c r="B101" s="10" t="s">
        <v>15</v>
      </c>
      <c r="C101" s="21" t="s">
        <v>21</v>
      </c>
      <c r="D101" s="11" t="s">
        <v>698</v>
      </c>
      <c r="E101" s="10" t="s">
        <v>151</v>
      </c>
      <c r="F101" s="10" t="s">
        <v>152</v>
      </c>
      <c r="G101" s="22" t="s">
        <v>153</v>
      </c>
      <c r="H101" s="14">
        <v>41001</v>
      </c>
      <c r="I101" s="23">
        <f t="shared" si="3"/>
        <v>3560</v>
      </c>
      <c r="J101" t="s">
        <v>692</v>
      </c>
      <c r="K101" s="10" t="s">
        <v>154</v>
      </c>
      <c r="L101" s="21">
        <v>78540</v>
      </c>
      <c r="M101" s="10" t="s">
        <v>15</v>
      </c>
      <c r="N101" s="24">
        <v>664599944</v>
      </c>
      <c r="O101" s="24"/>
      <c r="P101" s="70" t="s">
        <v>150</v>
      </c>
      <c r="Q101" s="10"/>
    </row>
    <row r="102" spans="1:17" s="9" customFormat="1">
      <c r="A102" s="9">
        <v>100</v>
      </c>
      <c r="B102" s="10" t="s">
        <v>15</v>
      </c>
      <c r="C102" s="21" t="s">
        <v>21</v>
      </c>
      <c r="D102" s="11" t="s">
        <v>697</v>
      </c>
      <c r="E102" s="10" t="s">
        <v>791</v>
      </c>
      <c r="F102" s="10" t="s">
        <v>792</v>
      </c>
      <c r="G102" s="22" t="s">
        <v>793</v>
      </c>
      <c r="H102" s="14">
        <v>40047</v>
      </c>
      <c r="I102" s="23">
        <f t="shared" si="3"/>
        <v>4514</v>
      </c>
      <c r="J102" t="s">
        <v>695</v>
      </c>
      <c r="K102" s="10" t="s">
        <v>794</v>
      </c>
      <c r="L102" s="21">
        <v>78540</v>
      </c>
      <c r="M102" s="10" t="s">
        <v>15</v>
      </c>
      <c r="N102" s="24">
        <v>658350555</v>
      </c>
      <c r="O102" s="24"/>
      <c r="P102" s="25" t="s">
        <v>795</v>
      </c>
      <c r="Q102" s="10"/>
    </row>
    <row r="103" spans="1:17" s="9" customFormat="1">
      <c r="A103" s="9">
        <v>101</v>
      </c>
      <c r="B103" s="10" t="s">
        <v>15</v>
      </c>
      <c r="C103" s="21" t="s">
        <v>21</v>
      </c>
      <c r="D103" s="11" t="s">
        <v>697</v>
      </c>
      <c r="E103" s="10" t="s">
        <v>791</v>
      </c>
      <c r="F103" s="10" t="s">
        <v>798</v>
      </c>
      <c r="G103" s="74" t="s">
        <v>799</v>
      </c>
      <c r="H103" s="14">
        <v>42228</v>
      </c>
      <c r="I103" s="23">
        <f t="shared" si="3"/>
        <v>2333</v>
      </c>
      <c r="J103" t="s">
        <v>694</v>
      </c>
      <c r="K103" s="10" t="s">
        <v>794</v>
      </c>
      <c r="L103" s="21">
        <v>78540</v>
      </c>
      <c r="M103" s="10" t="s">
        <v>15</v>
      </c>
      <c r="N103" s="24">
        <v>658350555</v>
      </c>
      <c r="O103" s="24"/>
      <c r="P103" s="25" t="s">
        <v>795</v>
      </c>
      <c r="Q103" s="10"/>
    </row>
    <row r="104" spans="1:17" s="9" customFormat="1">
      <c r="A104" s="9">
        <v>102</v>
      </c>
      <c r="B104" s="10" t="s">
        <v>15</v>
      </c>
      <c r="C104" s="21" t="s">
        <v>21</v>
      </c>
      <c r="D104" s="11" t="s">
        <v>697</v>
      </c>
      <c r="E104" s="10" t="s">
        <v>791</v>
      </c>
      <c r="F104" s="10" t="s">
        <v>796</v>
      </c>
      <c r="G104" s="22" t="s">
        <v>797</v>
      </c>
      <c r="H104" s="14">
        <v>38960</v>
      </c>
      <c r="I104" s="23">
        <f t="shared" si="3"/>
        <v>5601</v>
      </c>
      <c r="J104" t="s">
        <v>691</v>
      </c>
      <c r="K104" s="10" t="s">
        <v>794</v>
      </c>
      <c r="L104" s="21">
        <v>78540</v>
      </c>
      <c r="M104" s="10" t="s">
        <v>15</v>
      </c>
      <c r="N104" s="24">
        <v>658350555</v>
      </c>
      <c r="O104" s="24"/>
      <c r="P104" s="25" t="s">
        <v>795</v>
      </c>
      <c r="Q104" s="10"/>
    </row>
    <row r="105" spans="1:17" s="9" customFormat="1">
      <c r="A105" s="9">
        <v>103</v>
      </c>
      <c r="B105" s="10" t="s">
        <v>15</v>
      </c>
      <c r="C105" s="21" t="s">
        <v>21</v>
      </c>
      <c r="D105" s="11" t="s">
        <v>698</v>
      </c>
      <c r="E105" s="10" t="s">
        <v>159</v>
      </c>
      <c r="F105" s="10" t="s">
        <v>160</v>
      </c>
      <c r="G105" s="22" t="s">
        <v>633</v>
      </c>
      <c r="H105" s="14">
        <v>40207</v>
      </c>
      <c r="I105" s="23">
        <f t="shared" si="3"/>
        <v>4354</v>
      </c>
      <c r="J105" t="s">
        <v>695</v>
      </c>
      <c r="K105" s="10" t="s">
        <v>161</v>
      </c>
      <c r="L105" s="21">
        <v>78130</v>
      </c>
      <c r="M105" s="10" t="s">
        <v>94</v>
      </c>
      <c r="N105" s="24">
        <v>671140483</v>
      </c>
      <c r="O105" s="24"/>
      <c r="P105" s="70" t="s">
        <v>164</v>
      </c>
      <c r="Q105" s="10"/>
    </row>
    <row r="106" spans="1:17" s="9" customFormat="1">
      <c r="A106" s="9">
        <v>104</v>
      </c>
      <c r="B106" s="10" t="s">
        <v>15</v>
      </c>
      <c r="C106" s="21" t="s">
        <v>21</v>
      </c>
      <c r="D106" s="11" t="s">
        <v>698</v>
      </c>
      <c r="E106" s="10" t="s">
        <v>159</v>
      </c>
      <c r="F106" s="10" t="s">
        <v>162</v>
      </c>
      <c r="G106" s="22" t="s">
        <v>632</v>
      </c>
      <c r="H106" s="14">
        <v>41619</v>
      </c>
      <c r="I106" s="23">
        <f t="shared" si="3"/>
        <v>2942</v>
      </c>
      <c r="J106" t="s">
        <v>692</v>
      </c>
      <c r="K106" s="10" t="s">
        <v>163</v>
      </c>
      <c r="L106" s="21">
        <v>78130</v>
      </c>
      <c r="M106" s="10" t="s">
        <v>94</v>
      </c>
      <c r="N106" s="24">
        <v>671140483</v>
      </c>
      <c r="O106" s="24"/>
      <c r="P106" s="70" t="s">
        <v>164</v>
      </c>
      <c r="Q106" s="10"/>
    </row>
    <row r="107" spans="1:17" s="9" customFormat="1">
      <c r="A107" s="9">
        <v>105</v>
      </c>
      <c r="B107" s="10" t="s">
        <v>20</v>
      </c>
      <c r="C107" s="21" t="s">
        <v>21</v>
      </c>
      <c r="D107" s="11" t="s">
        <v>697</v>
      </c>
      <c r="E107" s="10" t="s">
        <v>359</v>
      </c>
      <c r="F107" s="10" t="s">
        <v>360</v>
      </c>
      <c r="G107" s="22" t="s">
        <v>634</v>
      </c>
      <c r="H107" s="14">
        <v>42222</v>
      </c>
      <c r="I107" s="23">
        <f t="shared" si="3"/>
        <v>2339</v>
      </c>
      <c r="J107" t="s">
        <v>694</v>
      </c>
      <c r="K107" s="10" t="s">
        <v>361</v>
      </c>
      <c r="L107" s="21">
        <v>78780</v>
      </c>
      <c r="M107" s="10" t="s">
        <v>20</v>
      </c>
      <c r="N107" s="24">
        <v>609335520</v>
      </c>
      <c r="O107" s="24">
        <v>764032864</v>
      </c>
      <c r="P107" s="70" t="s">
        <v>362</v>
      </c>
      <c r="Q107" s="10"/>
    </row>
    <row r="108" spans="1:17" s="9" customFormat="1">
      <c r="A108" s="9">
        <v>106</v>
      </c>
      <c r="B108" s="10" t="s">
        <v>15</v>
      </c>
      <c r="C108" s="21" t="s">
        <v>21</v>
      </c>
      <c r="D108" s="11" t="s">
        <v>697</v>
      </c>
      <c r="E108" s="10" t="s">
        <v>291</v>
      </c>
      <c r="F108" s="10" t="s">
        <v>292</v>
      </c>
      <c r="G108" s="22" t="s">
        <v>635</v>
      </c>
      <c r="H108" s="14">
        <v>42143</v>
      </c>
      <c r="I108" s="23">
        <f t="shared" si="3"/>
        <v>2418</v>
      </c>
      <c r="J108" t="s">
        <v>694</v>
      </c>
      <c r="K108" s="10" t="s">
        <v>293</v>
      </c>
      <c r="L108" s="21">
        <v>78540</v>
      </c>
      <c r="M108" s="10" t="s">
        <v>15</v>
      </c>
      <c r="N108" s="24">
        <v>650785548</v>
      </c>
      <c r="O108" s="24"/>
      <c r="P108" s="25" t="s">
        <v>764</v>
      </c>
      <c r="Q108" s="10"/>
    </row>
    <row r="109" spans="1:17" s="9" customFormat="1">
      <c r="A109" s="9">
        <v>107</v>
      </c>
      <c r="B109" s="10" t="s">
        <v>15</v>
      </c>
      <c r="C109" s="21" t="s">
        <v>21</v>
      </c>
      <c r="D109" s="11" t="s">
        <v>697</v>
      </c>
      <c r="E109" s="10" t="s">
        <v>225</v>
      </c>
      <c r="F109" s="10" t="s">
        <v>224</v>
      </c>
      <c r="G109" s="22" t="s">
        <v>636</v>
      </c>
      <c r="H109" s="14">
        <v>41472</v>
      </c>
      <c r="I109" s="23">
        <f t="shared" si="3"/>
        <v>3089</v>
      </c>
      <c r="J109" t="s">
        <v>692</v>
      </c>
      <c r="K109" s="10" t="s">
        <v>226</v>
      </c>
      <c r="L109" s="21">
        <v>78630</v>
      </c>
      <c r="M109" s="10" t="s">
        <v>13</v>
      </c>
      <c r="N109" s="24">
        <v>628345898</v>
      </c>
      <c r="O109" s="24"/>
      <c r="P109" s="70" t="s">
        <v>223</v>
      </c>
      <c r="Q109" s="10"/>
    </row>
    <row r="110" spans="1:17" s="9" customFormat="1">
      <c r="A110" s="9">
        <v>108</v>
      </c>
      <c r="B110" s="10" t="s">
        <v>15</v>
      </c>
      <c r="C110" s="21" t="s">
        <v>21</v>
      </c>
      <c r="D110" s="11" t="s">
        <v>697</v>
      </c>
      <c r="E110" s="10" t="s">
        <v>453</v>
      </c>
      <c r="F110" s="10" t="s">
        <v>211</v>
      </c>
      <c r="G110" s="22" t="s">
        <v>454</v>
      </c>
      <c r="H110" s="14">
        <v>24097</v>
      </c>
      <c r="I110" s="23">
        <f t="shared" si="3"/>
        <v>20464</v>
      </c>
      <c r="J110" t="s">
        <v>690</v>
      </c>
      <c r="K110" s="10" t="s">
        <v>456</v>
      </c>
      <c r="L110" s="21">
        <v>78510</v>
      </c>
      <c r="M110" s="10" t="s">
        <v>116</v>
      </c>
      <c r="N110" s="24">
        <v>626912754</v>
      </c>
      <c r="O110" s="24"/>
      <c r="P110" s="70" t="s">
        <v>455</v>
      </c>
      <c r="Q110" s="10"/>
    </row>
    <row r="111" spans="1:17" s="9" customFormat="1">
      <c r="A111" s="9">
        <v>109</v>
      </c>
      <c r="B111" s="10" t="s">
        <v>20</v>
      </c>
      <c r="C111" s="21" t="s">
        <v>21</v>
      </c>
      <c r="D111" s="11" t="s">
        <v>697</v>
      </c>
      <c r="E111" s="10" t="s">
        <v>231</v>
      </c>
      <c r="F111" s="10" t="s">
        <v>232</v>
      </c>
      <c r="G111" s="22" t="s">
        <v>637</v>
      </c>
      <c r="H111" s="14">
        <v>41148</v>
      </c>
      <c r="I111" s="23">
        <f t="shared" si="3"/>
        <v>3413</v>
      </c>
      <c r="J111" t="s">
        <v>692</v>
      </c>
      <c r="K111" s="10" t="s">
        <v>233</v>
      </c>
      <c r="L111" s="21">
        <v>78780</v>
      </c>
      <c r="M111" s="10" t="s">
        <v>20</v>
      </c>
      <c r="N111" s="24">
        <v>618810458</v>
      </c>
      <c r="O111" s="24"/>
      <c r="P111" s="70" t="s">
        <v>234</v>
      </c>
      <c r="Q111" s="10"/>
    </row>
    <row r="112" spans="1:17" s="9" customFormat="1">
      <c r="A112" s="9">
        <v>110</v>
      </c>
      <c r="B112" s="10" t="s">
        <v>15</v>
      </c>
      <c r="C112" s="21" t="s">
        <v>21</v>
      </c>
      <c r="D112" s="11" t="s">
        <v>698</v>
      </c>
      <c r="E112" s="10" t="s">
        <v>92</v>
      </c>
      <c r="F112" s="10" t="s">
        <v>97</v>
      </c>
      <c r="G112" s="22" t="s">
        <v>638</v>
      </c>
      <c r="H112" s="14">
        <v>41555</v>
      </c>
      <c r="I112" s="23">
        <f t="shared" si="3"/>
        <v>3006</v>
      </c>
      <c r="J112" t="s">
        <v>692</v>
      </c>
      <c r="K112" s="10" t="s">
        <v>93</v>
      </c>
      <c r="L112" s="21">
        <v>78130</v>
      </c>
      <c r="M112" s="10" t="s">
        <v>94</v>
      </c>
      <c r="N112" s="24">
        <v>615665165</v>
      </c>
      <c r="O112" s="24"/>
      <c r="P112" s="25" t="s">
        <v>756</v>
      </c>
      <c r="Q112" s="25"/>
    </row>
    <row r="113" spans="1:17" s="9" customFormat="1">
      <c r="A113" s="9">
        <v>111</v>
      </c>
      <c r="B113" s="10" t="s">
        <v>20</v>
      </c>
      <c r="C113" s="21" t="s">
        <v>21</v>
      </c>
      <c r="D113" s="11" t="s">
        <v>697</v>
      </c>
      <c r="E113" s="10" t="s">
        <v>485</v>
      </c>
      <c r="F113" s="10" t="s">
        <v>486</v>
      </c>
      <c r="G113" s="22" t="s">
        <v>639</v>
      </c>
      <c r="H113" s="14">
        <v>35424</v>
      </c>
      <c r="I113" s="23">
        <f t="shared" si="3"/>
        <v>9137</v>
      </c>
      <c r="J113" t="s">
        <v>690</v>
      </c>
      <c r="K113" s="10" t="s">
        <v>487</v>
      </c>
      <c r="L113" s="21">
        <v>78780</v>
      </c>
      <c r="M113" s="10" t="s">
        <v>20</v>
      </c>
      <c r="N113" s="24">
        <v>607099163</v>
      </c>
      <c r="O113" s="24"/>
      <c r="P113" s="70" t="s">
        <v>488</v>
      </c>
      <c r="Q113" s="10"/>
    </row>
    <row r="114" spans="1:17" s="9" customFormat="1">
      <c r="A114" s="9">
        <v>112</v>
      </c>
      <c r="B114" s="10" t="s">
        <v>20</v>
      </c>
      <c r="C114" s="21" t="s">
        <v>21</v>
      </c>
      <c r="D114" s="11" t="s">
        <v>698</v>
      </c>
      <c r="E114" s="10" t="s">
        <v>518</v>
      </c>
      <c r="F114" s="10" t="s">
        <v>267</v>
      </c>
      <c r="G114" s="22" t="s">
        <v>640</v>
      </c>
      <c r="H114" s="14">
        <v>28539</v>
      </c>
      <c r="I114" s="23">
        <f t="shared" si="3"/>
        <v>16022</v>
      </c>
      <c r="J114" t="s">
        <v>690</v>
      </c>
      <c r="K114" s="10" t="s">
        <v>521</v>
      </c>
      <c r="L114" s="21">
        <v>95300</v>
      </c>
      <c r="M114" s="10" t="s">
        <v>522</v>
      </c>
      <c r="N114" s="24"/>
      <c r="O114" s="24"/>
      <c r="P114" s="70" t="s">
        <v>520</v>
      </c>
      <c r="Q114" s="10"/>
    </row>
    <row r="115" spans="1:17" s="9" customFormat="1">
      <c r="A115" s="9">
        <v>113</v>
      </c>
      <c r="B115" s="10" t="s">
        <v>20</v>
      </c>
      <c r="C115" s="21" t="s">
        <v>21</v>
      </c>
      <c r="D115" s="11" t="s">
        <v>697</v>
      </c>
      <c r="E115" s="10" t="s">
        <v>518</v>
      </c>
      <c r="F115" s="10" t="s">
        <v>519</v>
      </c>
      <c r="G115" s="22" t="s">
        <v>641</v>
      </c>
      <c r="H115" s="14">
        <v>39285</v>
      </c>
      <c r="I115" s="23">
        <f t="shared" si="3"/>
        <v>5276</v>
      </c>
      <c r="J115" t="s">
        <v>691</v>
      </c>
      <c r="K115" s="10" t="s">
        <v>521</v>
      </c>
      <c r="L115" s="21">
        <v>95300</v>
      </c>
      <c r="M115" s="10" t="s">
        <v>522</v>
      </c>
      <c r="N115" s="59"/>
      <c r="O115" s="24"/>
      <c r="P115" s="70" t="s">
        <v>520</v>
      </c>
      <c r="Q115" s="10"/>
    </row>
    <row r="116" spans="1:17" s="9" customFormat="1">
      <c r="A116" s="9">
        <v>114</v>
      </c>
      <c r="B116" s="10" t="s">
        <v>15</v>
      </c>
      <c r="C116" s="21" t="s">
        <v>21</v>
      </c>
      <c r="D116" s="11" t="s">
        <v>698</v>
      </c>
      <c r="E116" s="10" t="s">
        <v>326</v>
      </c>
      <c r="F116" s="10" t="s">
        <v>701</v>
      </c>
      <c r="G116" s="22" t="s">
        <v>642</v>
      </c>
      <c r="H116" s="14">
        <v>37930</v>
      </c>
      <c r="I116" s="23">
        <f t="shared" si="3"/>
        <v>6631</v>
      </c>
      <c r="J116" t="s">
        <v>690</v>
      </c>
      <c r="K116" s="10" t="s">
        <v>328</v>
      </c>
      <c r="L116" s="21">
        <v>78540</v>
      </c>
      <c r="M116" s="10" t="s">
        <v>15</v>
      </c>
      <c r="N116" s="75" t="s">
        <v>329</v>
      </c>
      <c r="O116" s="24">
        <v>614222123</v>
      </c>
      <c r="P116" s="70" t="s">
        <v>327</v>
      </c>
      <c r="Q116" s="10"/>
    </row>
    <row r="117" spans="1:17" s="9" customFormat="1">
      <c r="A117" s="9">
        <v>115</v>
      </c>
      <c r="B117" s="10" t="s">
        <v>15</v>
      </c>
      <c r="C117" s="21" t="s">
        <v>16</v>
      </c>
      <c r="D117" s="11" t="s">
        <v>697</v>
      </c>
      <c r="E117" s="10" t="s">
        <v>503</v>
      </c>
      <c r="F117" s="10" t="s">
        <v>460</v>
      </c>
      <c r="G117" s="22" t="s">
        <v>643</v>
      </c>
      <c r="H117" s="14">
        <v>38833</v>
      </c>
      <c r="I117" s="23">
        <f t="shared" si="3"/>
        <v>5728</v>
      </c>
      <c r="J117" t="s">
        <v>691</v>
      </c>
      <c r="K117" s="10" t="s">
        <v>504</v>
      </c>
      <c r="L117" s="21">
        <v>78480</v>
      </c>
      <c r="M117" s="10" t="s">
        <v>36</v>
      </c>
      <c r="N117" s="24">
        <v>679299624</v>
      </c>
      <c r="O117" s="24">
        <v>678617365</v>
      </c>
      <c r="P117" s="70" t="s">
        <v>505</v>
      </c>
      <c r="Q117" s="10"/>
    </row>
    <row r="118" spans="1:17" s="9" customFormat="1">
      <c r="A118" s="9">
        <v>116</v>
      </c>
      <c r="B118" s="10" t="s">
        <v>15</v>
      </c>
      <c r="C118" s="21" t="s">
        <v>21</v>
      </c>
      <c r="D118" s="11" t="s">
        <v>697</v>
      </c>
      <c r="E118" s="10" t="s">
        <v>227</v>
      </c>
      <c r="F118" s="10" t="s">
        <v>228</v>
      </c>
      <c r="G118" s="22" t="s">
        <v>644</v>
      </c>
      <c r="H118" s="14">
        <v>41742</v>
      </c>
      <c r="I118" s="23">
        <f t="shared" si="3"/>
        <v>2819</v>
      </c>
      <c r="J118" t="s">
        <v>694</v>
      </c>
      <c r="K118" s="10" t="s">
        <v>229</v>
      </c>
      <c r="L118" s="21">
        <v>78540</v>
      </c>
      <c r="M118" s="10" t="s">
        <v>15</v>
      </c>
      <c r="N118" s="24">
        <v>620657226</v>
      </c>
      <c r="O118" s="24">
        <v>675568866</v>
      </c>
      <c r="P118" s="70" t="s">
        <v>230</v>
      </c>
      <c r="Q118" s="10"/>
    </row>
    <row r="119" spans="1:17" s="9" customFormat="1">
      <c r="A119" s="9">
        <v>117</v>
      </c>
      <c r="B119" s="10" t="s">
        <v>15</v>
      </c>
      <c r="C119" s="21" t="s">
        <v>21</v>
      </c>
      <c r="D119" s="11" t="s">
        <v>698</v>
      </c>
      <c r="E119" s="10" t="s">
        <v>53</v>
      </c>
      <c r="F119" s="10" t="s">
        <v>54</v>
      </c>
      <c r="G119" s="22" t="s">
        <v>55</v>
      </c>
      <c r="H119" s="14">
        <v>27226</v>
      </c>
      <c r="I119" s="23">
        <f t="shared" si="3"/>
        <v>17335</v>
      </c>
      <c r="J119" t="s">
        <v>690</v>
      </c>
      <c r="K119" s="10" t="s">
        <v>56</v>
      </c>
      <c r="L119" s="21">
        <v>78820</v>
      </c>
      <c r="M119" s="10" t="s">
        <v>57</v>
      </c>
      <c r="N119" s="24">
        <v>601013280</v>
      </c>
      <c r="O119" s="24"/>
      <c r="P119" s="70" t="s">
        <v>58</v>
      </c>
      <c r="Q119" s="10"/>
    </row>
    <row r="120" spans="1:17" s="9" customFormat="1">
      <c r="A120" s="9">
        <v>118</v>
      </c>
      <c r="B120" s="10" t="s">
        <v>20</v>
      </c>
      <c r="C120" s="21" t="s">
        <v>21</v>
      </c>
      <c r="D120" s="11" t="s">
        <v>697</v>
      </c>
      <c r="E120" s="10" t="s">
        <v>808</v>
      </c>
      <c r="F120" s="10" t="s">
        <v>809</v>
      </c>
      <c r="G120" s="22" t="s">
        <v>810</v>
      </c>
      <c r="H120" s="14">
        <v>29516</v>
      </c>
      <c r="I120" s="23">
        <f t="shared" si="3"/>
        <v>15045</v>
      </c>
      <c r="J120" t="s">
        <v>690</v>
      </c>
      <c r="K120" s="10" t="s">
        <v>812</v>
      </c>
      <c r="L120" s="21">
        <v>78470</v>
      </c>
      <c r="M120" s="10" t="s">
        <v>62</v>
      </c>
      <c r="N120" s="24">
        <v>682300422</v>
      </c>
      <c r="O120" s="24"/>
      <c r="P120" s="25" t="s">
        <v>811</v>
      </c>
      <c r="Q120" s="10"/>
    </row>
    <row r="121" spans="1:17" s="9" customFormat="1">
      <c r="A121" s="9">
        <v>119</v>
      </c>
      <c r="B121" s="10" t="s">
        <v>15</v>
      </c>
      <c r="C121" s="21" t="s">
        <v>21</v>
      </c>
      <c r="D121" s="11" t="s">
        <v>697</v>
      </c>
      <c r="E121" s="10" t="s">
        <v>560</v>
      </c>
      <c r="F121" s="10" t="s">
        <v>43</v>
      </c>
      <c r="G121" s="22" t="s">
        <v>645</v>
      </c>
      <c r="H121" s="14">
        <v>20035</v>
      </c>
      <c r="I121" s="23">
        <f t="shared" si="3"/>
        <v>24526</v>
      </c>
      <c r="J121" t="s">
        <v>690</v>
      </c>
      <c r="K121" s="10"/>
      <c r="L121" s="21">
        <v>78510</v>
      </c>
      <c r="M121" s="10" t="s">
        <v>116</v>
      </c>
      <c r="N121" s="24">
        <v>610113211</v>
      </c>
      <c r="O121" s="24"/>
      <c r="P121" s="25" t="s">
        <v>702</v>
      </c>
      <c r="Q121" s="10"/>
    </row>
    <row r="122" spans="1:17" s="9" customFormat="1">
      <c r="A122" s="9">
        <v>120</v>
      </c>
      <c r="B122" s="10" t="s">
        <v>15</v>
      </c>
      <c r="C122" s="21" t="s">
        <v>21</v>
      </c>
      <c r="D122" s="11" t="s">
        <v>698</v>
      </c>
      <c r="E122" s="10" t="s">
        <v>560</v>
      </c>
      <c r="F122" s="10" t="s">
        <v>561</v>
      </c>
      <c r="G122" s="22" t="s">
        <v>646</v>
      </c>
      <c r="H122" s="14">
        <v>30636</v>
      </c>
      <c r="I122" s="23">
        <f t="shared" si="3"/>
        <v>13925</v>
      </c>
      <c r="J122" t="s">
        <v>690</v>
      </c>
      <c r="K122" s="10"/>
      <c r="L122" s="21">
        <v>75017</v>
      </c>
      <c r="M122" s="10" t="s">
        <v>813</v>
      </c>
      <c r="N122" s="24">
        <v>629975061</v>
      </c>
      <c r="O122" s="24"/>
      <c r="P122" s="25" t="s">
        <v>704</v>
      </c>
      <c r="Q122" s="10"/>
    </row>
    <row r="123" spans="1:17" s="9" customFormat="1">
      <c r="A123" s="9">
        <v>121</v>
      </c>
      <c r="B123" s="10" t="s">
        <v>15</v>
      </c>
      <c r="C123" s="21" t="s">
        <v>21</v>
      </c>
      <c r="D123" s="11" t="s">
        <v>697</v>
      </c>
      <c r="E123" s="10" t="s">
        <v>121</v>
      </c>
      <c r="F123" s="10" t="s">
        <v>122</v>
      </c>
      <c r="G123" s="22" t="s">
        <v>647</v>
      </c>
      <c r="H123" s="14">
        <v>28820</v>
      </c>
      <c r="I123" s="23">
        <f t="shared" si="3"/>
        <v>15741</v>
      </c>
      <c r="J123" t="s">
        <v>690</v>
      </c>
      <c r="K123" s="10" t="s">
        <v>123</v>
      </c>
      <c r="L123" s="21">
        <v>78540</v>
      </c>
      <c r="M123" s="10" t="s">
        <v>15</v>
      </c>
      <c r="N123" s="24">
        <v>680207988</v>
      </c>
      <c r="O123" s="24"/>
      <c r="P123" s="25" t="s">
        <v>817</v>
      </c>
      <c r="Q123" s="10"/>
    </row>
    <row r="124" spans="1:17" s="9" customFormat="1">
      <c r="A124" s="9">
        <v>122</v>
      </c>
      <c r="B124" s="10" t="s">
        <v>15</v>
      </c>
      <c r="C124" s="21" t="s">
        <v>21</v>
      </c>
      <c r="D124" s="11" t="s">
        <v>697</v>
      </c>
      <c r="E124" s="10" t="s">
        <v>286</v>
      </c>
      <c r="F124" s="10" t="s">
        <v>287</v>
      </c>
      <c r="G124" s="22" t="s">
        <v>288</v>
      </c>
      <c r="H124" s="14">
        <v>40752</v>
      </c>
      <c r="I124" s="23">
        <f t="shared" si="3"/>
        <v>3809</v>
      </c>
      <c r="J124" t="s">
        <v>695</v>
      </c>
      <c r="K124" s="10" t="s">
        <v>290</v>
      </c>
      <c r="L124" s="21">
        <v>78510</v>
      </c>
      <c r="M124" s="10" t="s">
        <v>116</v>
      </c>
      <c r="N124" s="24"/>
      <c r="O124" s="24"/>
      <c r="P124" s="70" t="s">
        <v>289</v>
      </c>
      <c r="Q124" s="10"/>
    </row>
    <row r="125" spans="1:17" s="9" customFormat="1">
      <c r="A125" s="9">
        <v>123</v>
      </c>
      <c r="B125" s="10" t="s">
        <v>20</v>
      </c>
      <c r="C125" s="21" t="s">
        <v>21</v>
      </c>
      <c r="D125" s="11" t="s">
        <v>697</v>
      </c>
      <c r="E125" s="10" t="s">
        <v>513</v>
      </c>
      <c r="F125" s="10" t="s">
        <v>514</v>
      </c>
      <c r="G125" s="22" t="s">
        <v>648</v>
      </c>
      <c r="H125" s="14">
        <v>38166</v>
      </c>
      <c r="I125" s="23">
        <f t="shared" si="3"/>
        <v>6395</v>
      </c>
      <c r="J125" t="s">
        <v>696</v>
      </c>
      <c r="K125" s="10" t="s">
        <v>516</v>
      </c>
      <c r="L125" s="21">
        <v>78570</v>
      </c>
      <c r="M125" s="10" t="s">
        <v>62</v>
      </c>
      <c r="N125" s="24">
        <v>607061617</v>
      </c>
      <c r="O125" s="24"/>
      <c r="P125" s="70" t="s">
        <v>517</v>
      </c>
      <c r="Q125" s="10"/>
    </row>
    <row r="126" spans="1:17" s="9" customFormat="1">
      <c r="A126" s="9">
        <v>124</v>
      </c>
      <c r="B126" s="10" t="s">
        <v>20</v>
      </c>
      <c r="C126" s="21" t="s">
        <v>21</v>
      </c>
      <c r="D126" s="11" t="s">
        <v>697</v>
      </c>
      <c r="E126" s="10" t="s">
        <v>542</v>
      </c>
      <c r="F126" s="10" t="s">
        <v>211</v>
      </c>
      <c r="G126" s="22" t="s">
        <v>649</v>
      </c>
      <c r="H126" s="14">
        <v>23909</v>
      </c>
      <c r="I126" s="23">
        <f t="shared" si="3"/>
        <v>20652</v>
      </c>
      <c r="J126" t="s">
        <v>690</v>
      </c>
      <c r="K126" s="10" t="s">
        <v>541</v>
      </c>
      <c r="L126" s="21">
        <v>78700</v>
      </c>
      <c r="M126" s="10" t="s">
        <v>109</v>
      </c>
      <c r="N126" s="24">
        <v>139197074</v>
      </c>
      <c r="O126" s="24"/>
      <c r="P126" s="25" t="s">
        <v>751</v>
      </c>
      <c r="Q126" s="10"/>
    </row>
    <row r="127" spans="1:17" s="9" customFormat="1">
      <c r="A127" s="9">
        <v>125</v>
      </c>
      <c r="B127" s="10" t="s">
        <v>15</v>
      </c>
      <c r="C127" s="21" t="s">
        <v>21</v>
      </c>
      <c r="D127" s="11" t="s">
        <v>698</v>
      </c>
      <c r="E127" s="10" t="s">
        <v>128</v>
      </c>
      <c r="F127" s="10" t="s">
        <v>129</v>
      </c>
      <c r="G127" s="22" t="s">
        <v>650</v>
      </c>
      <c r="H127" s="14">
        <v>38513</v>
      </c>
      <c r="I127" s="23">
        <f t="shared" si="3"/>
        <v>6048</v>
      </c>
      <c r="J127" t="s">
        <v>696</v>
      </c>
      <c r="K127" s="10" t="s">
        <v>130</v>
      </c>
      <c r="L127" s="21">
        <v>78540</v>
      </c>
      <c r="M127" s="10" t="s">
        <v>15</v>
      </c>
      <c r="N127" s="24">
        <v>782551392</v>
      </c>
      <c r="O127" s="24">
        <v>688973001</v>
      </c>
      <c r="P127" s="70" t="s">
        <v>131</v>
      </c>
      <c r="Q127" s="10"/>
    </row>
    <row r="128" spans="1:17" s="9" customFormat="1">
      <c r="A128" s="9">
        <v>126</v>
      </c>
      <c r="B128" s="10" t="s">
        <v>15</v>
      </c>
      <c r="C128" s="21" t="s">
        <v>16</v>
      </c>
      <c r="D128" s="11" t="s">
        <v>697</v>
      </c>
      <c r="E128" s="10" t="s">
        <v>446</v>
      </c>
      <c r="F128" s="10" t="s">
        <v>447</v>
      </c>
      <c r="G128" s="22" t="s">
        <v>651</v>
      </c>
      <c r="H128" s="14">
        <v>28648</v>
      </c>
      <c r="I128" s="23">
        <f t="shared" si="3"/>
        <v>15913</v>
      </c>
      <c r="J128" t="s">
        <v>690</v>
      </c>
      <c r="K128" s="10" t="s">
        <v>448</v>
      </c>
      <c r="L128" s="21">
        <v>78540</v>
      </c>
      <c r="M128" s="10" t="s">
        <v>15</v>
      </c>
      <c r="N128" s="24">
        <v>635245697</v>
      </c>
      <c r="O128" s="24"/>
      <c r="P128" s="70" t="s">
        <v>449</v>
      </c>
      <c r="Q128" s="10"/>
    </row>
    <row r="129" spans="1:19" s="9" customFormat="1">
      <c r="A129" s="9">
        <v>127</v>
      </c>
      <c r="B129" s="10" t="s">
        <v>15</v>
      </c>
      <c r="C129" s="21" t="s">
        <v>21</v>
      </c>
      <c r="D129" s="11" t="s">
        <v>697</v>
      </c>
      <c r="E129" s="10" t="s">
        <v>461</v>
      </c>
      <c r="F129" s="10" t="s">
        <v>462</v>
      </c>
      <c r="G129" s="22" t="s">
        <v>652</v>
      </c>
      <c r="H129" s="14">
        <v>42062</v>
      </c>
      <c r="I129" s="23">
        <f t="shared" si="3"/>
        <v>2499</v>
      </c>
      <c r="J129" t="s">
        <v>694</v>
      </c>
      <c r="K129" s="10" t="s">
        <v>463</v>
      </c>
      <c r="L129" s="21">
        <v>78540</v>
      </c>
      <c r="M129" s="10" t="s">
        <v>15</v>
      </c>
      <c r="N129" s="24">
        <v>663375079</v>
      </c>
      <c r="O129" s="24">
        <v>641008287</v>
      </c>
      <c r="P129" s="70" t="s">
        <v>464</v>
      </c>
      <c r="Q129" s="10"/>
    </row>
    <row r="130" spans="1:19" s="9" customFormat="1">
      <c r="A130" s="9">
        <v>128</v>
      </c>
      <c r="B130" s="10" t="s">
        <v>20</v>
      </c>
      <c r="C130" s="21" t="s">
        <v>21</v>
      </c>
      <c r="D130" s="11" t="s">
        <v>697</v>
      </c>
      <c r="E130" s="10" t="s">
        <v>241</v>
      </c>
      <c r="F130" s="10" t="s">
        <v>242</v>
      </c>
      <c r="G130" s="22" t="s">
        <v>653</v>
      </c>
      <c r="H130" s="14">
        <v>41911</v>
      </c>
      <c r="I130" s="23">
        <f t="shared" si="3"/>
        <v>2650</v>
      </c>
      <c r="J130" t="s">
        <v>694</v>
      </c>
      <c r="K130" s="10" t="s">
        <v>243</v>
      </c>
      <c r="L130" s="21">
        <v>78780</v>
      </c>
      <c r="M130" s="10" t="s">
        <v>20</v>
      </c>
      <c r="N130" s="24">
        <v>626208940</v>
      </c>
      <c r="O130" s="24"/>
      <c r="P130" s="70" t="s">
        <v>244</v>
      </c>
      <c r="Q130" s="10"/>
    </row>
    <row r="131" spans="1:19" s="9" customFormat="1">
      <c r="A131" s="9">
        <v>129</v>
      </c>
      <c r="B131" s="10" t="s">
        <v>15</v>
      </c>
      <c r="C131" s="21" t="s">
        <v>21</v>
      </c>
      <c r="D131" s="11" t="s">
        <v>697</v>
      </c>
      <c r="E131" s="10" t="s">
        <v>299</v>
      </c>
      <c r="F131" s="10" t="s">
        <v>300</v>
      </c>
      <c r="G131" s="22" t="s">
        <v>654</v>
      </c>
      <c r="H131" s="14">
        <v>42513</v>
      </c>
      <c r="I131" s="23">
        <f t="shared" ref="I131:I163" si="4">F$1-H131</f>
        <v>2048</v>
      </c>
      <c r="J131" t="s">
        <v>689</v>
      </c>
      <c r="K131" s="10" t="s">
        <v>301</v>
      </c>
      <c r="L131" s="21">
        <v>78670</v>
      </c>
      <c r="M131" s="10" t="s">
        <v>302</v>
      </c>
      <c r="N131" s="24">
        <v>607225732</v>
      </c>
      <c r="O131" s="24">
        <v>668270072</v>
      </c>
      <c r="P131" s="70" t="s">
        <v>303</v>
      </c>
      <c r="Q131" s="10"/>
    </row>
    <row r="132" spans="1:19" s="9" customFormat="1">
      <c r="A132" s="9">
        <v>130</v>
      </c>
      <c r="B132" s="10" t="s">
        <v>15</v>
      </c>
      <c r="C132" s="21" t="s">
        <v>21</v>
      </c>
      <c r="D132" s="11" t="s">
        <v>697</v>
      </c>
      <c r="E132" s="10" t="s">
        <v>165</v>
      </c>
      <c r="F132" s="10" t="s">
        <v>166</v>
      </c>
      <c r="G132" s="22" t="s">
        <v>655</v>
      </c>
      <c r="H132" s="14">
        <v>42941</v>
      </c>
      <c r="I132" s="23">
        <f t="shared" si="4"/>
        <v>1620</v>
      </c>
      <c r="J132" t="s">
        <v>689</v>
      </c>
      <c r="K132" s="10" t="s">
        <v>167</v>
      </c>
      <c r="L132" s="21">
        <v>78955</v>
      </c>
      <c r="M132" s="10" t="s">
        <v>168</v>
      </c>
      <c r="N132" s="24">
        <v>769008721</v>
      </c>
      <c r="O132" s="24"/>
      <c r="P132" s="70" t="s">
        <v>169</v>
      </c>
      <c r="Q132" s="10"/>
    </row>
    <row r="133" spans="1:19" s="9" customFormat="1">
      <c r="A133" s="9">
        <v>131</v>
      </c>
      <c r="B133" s="10" t="s">
        <v>20</v>
      </c>
      <c r="C133" s="21" t="s">
        <v>21</v>
      </c>
      <c r="D133" s="11" t="s">
        <v>698</v>
      </c>
      <c r="E133" s="10" t="s">
        <v>104</v>
      </c>
      <c r="F133" s="10" t="s">
        <v>105</v>
      </c>
      <c r="G133" s="22" t="s">
        <v>656</v>
      </c>
      <c r="H133" s="14">
        <v>23097</v>
      </c>
      <c r="I133" s="23">
        <f t="shared" si="4"/>
        <v>21464</v>
      </c>
      <c r="J133" t="s">
        <v>690</v>
      </c>
      <c r="K133" s="10" t="s">
        <v>102</v>
      </c>
      <c r="L133" s="21">
        <v>78570</v>
      </c>
      <c r="M133" s="10" t="s">
        <v>62</v>
      </c>
      <c r="N133" s="24">
        <v>689896849</v>
      </c>
      <c r="O133" s="24"/>
      <c r="P133" s="70" t="s">
        <v>103</v>
      </c>
      <c r="Q133" s="10"/>
    </row>
    <row r="134" spans="1:19" s="9" customFormat="1">
      <c r="A134" s="9">
        <v>132</v>
      </c>
      <c r="B134" s="10" t="s">
        <v>15</v>
      </c>
      <c r="C134" s="21" t="s">
        <v>21</v>
      </c>
      <c r="D134" s="11" t="s">
        <v>697</v>
      </c>
      <c r="E134" s="10" t="s">
        <v>787</v>
      </c>
      <c r="F134" s="10" t="s">
        <v>788</v>
      </c>
      <c r="G134" s="11" t="s">
        <v>800</v>
      </c>
      <c r="H134" s="14">
        <v>41848</v>
      </c>
      <c r="I134" s="23">
        <f t="shared" si="4"/>
        <v>2713</v>
      </c>
      <c r="J134" t="s">
        <v>694</v>
      </c>
      <c r="K134" s="10" t="s">
        <v>789</v>
      </c>
      <c r="L134" s="21">
        <v>78540</v>
      </c>
      <c r="M134" s="10" t="s">
        <v>15</v>
      </c>
      <c r="N134" s="24">
        <v>752408241</v>
      </c>
      <c r="O134" s="24"/>
      <c r="P134" s="25" t="s">
        <v>790</v>
      </c>
      <c r="Q134" s="10"/>
    </row>
    <row r="135" spans="1:19" s="9" customFormat="1">
      <c r="A135" s="9">
        <v>133</v>
      </c>
      <c r="B135" s="10" t="s">
        <v>15</v>
      </c>
      <c r="C135" s="21" t="s">
        <v>21</v>
      </c>
      <c r="D135" s="11" t="s">
        <v>698</v>
      </c>
      <c r="E135" s="10" t="s">
        <v>63</v>
      </c>
      <c r="F135" s="10" t="s">
        <v>64</v>
      </c>
      <c r="G135" s="22" t="s">
        <v>657</v>
      </c>
      <c r="H135" s="14">
        <v>42162</v>
      </c>
      <c r="I135" s="23">
        <f t="shared" si="4"/>
        <v>2399</v>
      </c>
      <c r="J135" t="s">
        <v>694</v>
      </c>
      <c r="K135" s="10" t="s">
        <v>65</v>
      </c>
      <c r="L135" s="21">
        <v>78540</v>
      </c>
      <c r="M135" s="10" t="s">
        <v>15</v>
      </c>
      <c r="N135" s="24">
        <v>627238886</v>
      </c>
      <c r="O135" s="24"/>
      <c r="P135" s="70" t="s">
        <v>66</v>
      </c>
      <c r="Q135" s="10"/>
    </row>
    <row r="136" spans="1:19" s="9" customFormat="1">
      <c r="A136" s="9">
        <v>134</v>
      </c>
      <c r="B136" s="10" t="s">
        <v>15</v>
      </c>
      <c r="C136" s="21" t="s">
        <v>21</v>
      </c>
      <c r="D136" s="11" t="s">
        <v>697</v>
      </c>
      <c r="E136" s="10" t="s">
        <v>478</v>
      </c>
      <c r="F136" s="10" t="s">
        <v>479</v>
      </c>
      <c r="G136" s="22" t="s">
        <v>658</v>
      </c>
      <c r="H136" s="14">
        <v>40429</v>
      </c>
      <c r="I136" s="23">
        <f t="shared" si="4"/>
        <v>4132</v>
      </c>
      <c r="J136" t="s">
        <v>695</v>
      </c>
      <c r="K136" s="10" t="s">
        <v>480</v>
      </c>
      <c r="L136" s="21">
        <v>78540</v>
      </c>
      <c r="M136" s="10" t="s">
        <v>15</v>
      </c>
      <c r="N136" s="24">
        <v>601185012</v>
      </c>
      <c r="O136" s="24"/>
      <c r="P136" s="70" t="s">
        <v>481</v>
      </c>
      <c r="Q136" s="10"/>
    </row>
    <row r="137" spans="1:19" s="9" customFormat="1">
      <c r="A137" s="9">
        <v>135</v>
      </c>
      <c r="B137" s="10" t="s">
        <v>15</v>
      </c>
      <c r="C137" s="21" t="s">
        <v>21</v>
      </c>
      <c r="D137" s="11" t="s">
        <v>698</v>
      </c>
      <c r="E137" s="10" t="s">
        <v>308</v>
      </c>
      <c r="F137" s="10" t="s">
        <v>309</v>
      </c>
      <c r="G137" s="22" t="s">
        <v>310</v>
      </c>
      <c r="H137" s="14">
        <v>23417</v>
      </c>
      <c r="I137" s="23">
        <f t="shared" si="4"/>
        <v>21144</v>
      </c>
      <c r="J137" t="s">
        <v>690</v>
      </c>
      <c r="K137" s="10" t="s">
        <v>311</v>
      </c>
      <c r="L137" s="21">
        <v>78600</v>
      </c>
      <c r="M137" s="10" t="s">
        <v>312</v>
      </c>
      <c r="N137" s="24">
        <v>648865937</v>
      </c>
      <c r="O137" s="24"/>
      <c r="P137" s="70" t="s">
        <v>313</v>
      </c>
      <c r="Q137" s="10"/>
    </row>
    <row r="138" spans="1:19" s="9" customFormat="1">
      <c r="A138" s="9">
        <v>136</v>
      </c>
      <c r="B138" s="10" t="s">
        <v>15</v>
      </c>
      <c r="C138" s="21" t="s">
        <v>16</v>
      </c>
      <c r="D138" s="11" t="s">
        <v>698</v>
      </c>
      <c r="E138" s="10" t="s">
        <v>408</v>
      </c>
      <c r="F138" s="10" t="s">
        <v>409</v>
      </c>
      <c r="G138" s="21" t="s">
        <v>765</v>
      </c>
      <c r="H138" s="14">
        <v>38493</v>
      </c>
      <c r="I138" s="23">
        <f t="shared" si="4"/>
        <v>6068</v>
      </c>
      <c r="J138" t="s">
        <v>696</v>
      </c>
      <c r="K138" s="10" t="s">
        <v>410</v>
      </c>
      <c r="L138" s="21">
        <v>78510</v>
      </c>
      <c r="M138" s="10" t="s">
        <v>116</v>
      </c>
      <c r="N138" s="24">
        <v>663850915</v>
      </c>
      <c r="O138" s="24">
        <v>623903222</v>
      </c>
      <c r="P138" s="70" t="s">
        <v>411</v>
      </c>
      <c r="Q138" s="10"/>
    </row>
    <row r="139" spans="1:19" s="9" customFormat="1">
      <c r="A139" s="9">
        <v>137</v>
      </c>
      <c r="B139" s="10" t="s">
        <v>15</v>
      </c>
      <c r="C139" s="21" t="s">
        <v>21</v>
      </c>
      <c r="D139" s="11" t="s">
        <v>697</v>
      </c>
      <c r="E139" s="10" t="s">
        <v>217</v>
      </c>
      <c r="F139" s="10" t="s">
        <v>218</v>
      </c>
      <c r="G139" s="22" t="s">
        <v>659</v>
      </c>
      <c r="H139" s="14">
        <v>25679</v>
      </c>
      <c r="I139" s="23">
        <f t="shared" si="4"/>
        <v>18882</v>
      </c>
      <c r="J139" t="s">
        <v>690</v>
      </c>
      <c r="K139" s="10" t="s">
        <v>219</v>
      </c>
      <c r="L139" s="21">
        <v>78740</v>
      </c>
      <c r="M139" s="10" t="s">
        <v>220</v>
      </c>
      <c r="N139" s="24">
        <v>612076599</v>
      </c>
      <c r="O139" s="24"/>
      <c r="P139" s="70" t="s">
        <v>222</v>
      </c>
      <c r="Q139" s="10"/>
      <c r="S139" s="76"/>
    </row>
    <row r="140" spans="1:19" s="9" customFormat="1">
      <c r="A140" s="9">
        <v>138</v>
      </c>
      <c r="B140" s="10" t="s">
        <v>15</v>
      </c>
      <c r="C140" s="21" t="s">
        <v>21</v>
      </c>
      <c r="D140" s="11" t="s">
        <v>698</v>
      </c>
      <c r="E140" s="10" t="s">
        <v>217</v>
      </c>
      <c r="F140" s="10" t="s">
        <v>221</v>
      </c>
      <c r="G140" s="22" t="s">
        <v>660</v>
      </c>
      <c r="H140" s="14">
        <v>39447</v>
      </c>
      <c r="I140" s="23">
        <f t="shared" si="4"/>
        <v>5114</v>
      </c>
      <c r="J140" t="s">
        <v>691</v>
      </c>
      <c r="K140" s="10" t="s">
        <v>219</v>
      </c>
      <c r="L140" s="21">
        <v>78740</v>
      </c>
      <c r="M140" s="10" t="s">
        <v>220</v>
      </c>
      <c r="N140" s="24">
        <v>612076599</v>
      </c>
      <c r="O140" s="24"/>
      <c r="P140" s="70" t="s">
        <v>222</v>
      </c>
      <c r="Q140" s="10"/>
    </row>
    <row r="141" spans="1:19" s="9" customFormat="1">
      <c r="A141" s="9">
        <v>139</v>
      </c>
      <c r="B141" s="10" t="s">
        <v>20</v>
      </c>
      <c r="C141" s="21" t="s">
        <v>21</v>
      </c>
      <c r="D141" s="11" t="s">
        <v>697</v>
      </c>
      <c r="E141" s="10" t="s">
        <v>270</v>
      </c>
      <c r="F141" s="10" t="s">
        <v>271</v>
      </c>
      <c r="G141" s="22" t="s">
        <v>662</v>
      </c>
      <c r="H141" s="14">
        <v>39081</v>
      </c>
      <c r="I141" s="23">
        <f t="shared" si="4"/>
        <v>5480</v>
      </c>
      <c r="J141" t="s">
        <v>691</v>
      </c>
      <c r="K141" s="10" t="s">
        <v>272</v>
      </c>
      <c r="L141" s="21">
        <v>78780</v>
      </c>
      <c r="M141" s="10" t="s">
        <v>20</v>
      </c>
      <c r="N141" s="24">
        <v>676521727</v>
      </c>
      <c r="O141" s="24">
        <v>603450467</v>
      </c>
      <c r="P141" s="70" t="s">
        <v>273</v>
      </c>
      <c r="Q141" s="10"/>
    </row>
    <row r="142" spans="1:19" s="9" customFormat="1">
      <c r="A142" s="9">
        <v>140</v>
      </c>
      <c r="B142" s="10" t="s">
        <v>20</v>
      </c>
      <c r="C142" s="21" t="s">
        <v>21</v>
      </c>
      <c r="D142" s="11" t="s">
        <v>697</v>
      </c>
      <c r="E142" s="10" t="s">
        <v>270</v>
      </c>
      <c r="F142" s="10" t="s">
        <v>274</v>
      </c>
      <c r="G142" s="22" t="s">
        <v>661</v>
      </c>
      <c r="H142" s="14">
        <v>40895</v>
      </c>
      <c r="I142" s="23">
        <f t="shared" si="4"/>
        <v>3666</v>
      </c>
      <c r="J142" t="s">
        <v>695</v>
      </c>
      <c r="K142" s="10" t="s">
        <v>272</v>
      </c>
      <c r="L142" s="21">
        <v>78780</v>
      </c>
      <c r="M142" s="10" t="s">
        <v>20</v>
      </c>
      <c r="N142" s="24">
        <v>676521727</v>
      </c>
      <c r="O142" s="24">
        <v>603450467</v>
      </c>
      <c r="P142" s="70" t="s">
        <v>273</v>
      </c>
      <c r="Q142" s="10"/>
    </row>
    <row r="143" spans="1:19" s="9" customFormat="1">
      <c r="A143" s="9">
        <v>141</v>
      </c>
      <c r="B143" s="10" t="s">
        <v>15</v>
      </c>
      <c r="C143" s="21" t="s">
        <v>21</v>
      </c>
      <c r="D143" s="11" t="s">
        <v>697</v>
      </c>
      <c r="E143" s="10" t="s">
        <v>851</v>
      </c>
      <c r="F143" s="10" t="s">
        <v>852</v>
      </c>
      <c r="G143" s="22" t="s">
        <v>853</v>
      </c>
      <c r="H143" s="14">
        <v>42578</v>
      </c>
      <c r="I143" s="23">
        <f t="shared" si="4"/>
        <v>1983</v>
      </c>
      <c r="J143" t="s">
        <v>689</v>
      </c>
      <c r="K143" s="10" t="s">
        <v>854</v>
      </c>
      <c r="L143" s="21">
        <v>78540</v>
      </c>
      <c r="M143" s="10" t="s">
        <v>15</v>
      </c>
      <c r="N143" s="24">
        <v>625070180</v>
      </c>
      <c r="O143" s="24"/>
      <c r="P143" s="25" t="s">
        <v>855</v>
      </c>
      <c r="Q143" s="10"/>
    </row>
    <row r="144" spans="1:19" s="9" customFormat="1">
      <c r="A144" s="9">
        <v>142</v>
      </c>
      <c r="B144" s="10" t="s">
        <v>15</v>
      </c>
      <c r="C144" s="21" t="s">
        <v>16</v>
      </c>
      <c r="D144" s="11" t="s">
        <v>698</v>
      </c>
      <c r="E144" s="10" t="s">
        <v>294</v>
      </c>
      <c r="F144" s="10" t="s">
        <v>295</v>
      </c>
      <c r="G144" s="22" t="s">
        <v>663</v>
      </c>
      <c r="H144" s="14">
        <v>39390</v>
      </c>
      <c r="I144" s="23">
        <f t="shared" si="4"/>
        <v>5171</v>
      </c>
      <c r="J144" t="s">
        <v>691</v>
      </c>
      <c r="K144" s="10" t="s">
        <v>296</v>
      </c>
      <c r="L144" s="21">
        <v>78480</v>
      </c>
      <c r="M144" s="10" t="s">
        <v>36</v>
      </c>
      <c r="N144" s="24">
        <v>682484978</v>
      </c>
      <c r="O144" s="24">
        <v>673371401</v>
      </c>
      <c r="P144" s="70" t="s">
        <v>297</v>
      </c>
      <c r="Q144" s="10"/>
    </row>
    <row r="145" spans="1:17" s="9" customFormat="1">
      <c r="A145" s="9">
        <v>143</v>
      </c>
      <c r="B145" s="10" t="s">
        <v>15</v>
      </c>
      <c r="C145" s="21" t="s">
        <v>21</v>
      </c>
      <c r="D145" s="11" t="s">
        <v>698</v>
      </c>
      <c r="E145" s="10" t="s">
        <v>294</v>
      </c>
      <c r="F145" s="10" t="s">
        <v>298</v>
      </c>
      <c r="G145" s="22" t="s">
        <v>664</v>
      </c>
      <c r="H145" s="14">
        <v>40251</v>
      </c>
      <c r="I145" s="23">
        <f t="shared" si="4"/>
        <v>4310</v>
      </c>
      <c r="J145" t="s">
        <v>695</v>
      </c>
      <c r="K145" s="10" t="s">
        <v>296</v>
      </c>
      <c r="L145" s="21">
        <v>78480</v>
      </c>
      <c r="M145" s="10" t="s">
        <v>36</v>
      </c>
      <c r="N145" s="24">
        <v>682484978</v>
      </c>
      <c r="O145" s="24">
        <v>673371401</v>
      </c>
      <c r="P145" s="70" t="s">
        <v>297</v>
      </c>
      <c r="Q145" s="10"/>
    </row>
    <row r="146" spans="1:17" s="9" customFormat="1">
      <c r="A146" s="9">
        <v>144</v>
      </c>
      <c r="B146" s="10" t="s">
        <v>15</v>
      </c>
      <c r="C146" s="21" t="s">
        <v>16</v>
      </c>
      <c r="D146" s="11" t="s">
        <v>698</v>
      </c>
      <c r="E146" s="10" t="s">
        <v>117</v>
      </c>
      <c r="F146" s="10" t="s">
        <v>118</v>
      </c>
      <c r="G146" s="22" t="s">
        <v>665</v>
      </c>
      <c r="H146" s="14">
        <v>35467</v>
      </c>
      <c r="I146" s="23">
        <f t="shared" si="4"/>
        <v>9094</v>
      </c>
      <c r="J146" t="s">
        <v>690</v>
      </c>
      <c r="K146" s="10" t="s">
        <v>119</v>
      </c>
      <c r="L146" s="21">
        <v>78510</v>
      </c>
      <c r="M146" s="10" t="s">
        <v>116</v>
      </c>
      <c r="N146" s="24">
        <v>625406893</v>
      </c>
      <c r="O146" s="24"/>
      <c r="P146" s="70" t="s">
        <v>120</v>
      </c>
      <c r="Q146" s="10"/>
    </row>
    <row r="147" spans="1:17" s="9" customFormat="1">
      <c r="A147" s="9">
        <v>145</v>
      </c>
      <c r="B147" s="10" t="s">
        <v>15</v>
      </c>
      <c r="C147" s="21" t="s">
        <v>21</v>
      </c>
      <c r="D147" s="11" t="s">
        <v>698</v>
      </c>
      <c r="E147" s="10" t="s">
        <v>170</v>
      </c>
      <c r="F147" s="10" t="s">
        <v>171</v>
      </c>
      <c r="G147" s="22" t="s">
        <v>172</v>
      </c>
      <c r="H147" s="14">
        <v>41512</v>
      </c>
      <c r="I147" s="23">
        <f t="shared" si="4"/>
        <v>3049</v>
      </c>
      <c r="J147" t="s">
        <v>692</v>
      </c>
      <c r="K147" s="10" t="s">
        <v>174</v>
      </c>
      <c r="L147" s="21">
        <v>78130</v>
      </c>
      <c r="M147" s="10" t="s">
        <v>94</v>
      </c>
      <c r="N147" s="24">
        <v>608725657</v>
      </c>
      <c r="O147" s="24"/>
      <c r="P147" s="70" t="s">
        <v>173</v>
      </c>
      <c r="Q147" s="10"/>
    </row>
    <row r="148" spans="1:17" s="9" customFormat="1">
      <c r="A148" s="9">
        <v>146</v>
      </c>
      <c r="B148" s="10" t="s">
        <v>15</v>
      </c>
      <c r="C148" s="21" t="s">
        <v>21</v>
      </c>
      <c r="D148" s="11" t="s">
        <v>698</v>
      </c>
      <c r="E148" s="10" t="s">
        <v>142</v>
      </c>
      <c r="F148" s="10" t="s">
        <v>143</v>
      </c>
      <c r="G148" s="22" t="s">
        <v>666</v>
      </c>
      <c r="H148" s="14">
        <v>39185</v>
      </c>
      <c r="I148" s="23">
        <f t="shared" si="4"/>
        <v>5376</v>
      </c>
      <c r="J148" t="s">
        <v>691</v>
      </c>
      <c r="K148" s="10" t="s">
        <v>144</v>
      </c>
      <c r="L148" s="21">
        <v>78480</v>
      </c>
      <c r="M148" s="10" t="s">
        <v>36</v>
      </c>
      <c r="N148" s="24"/>
      <c r="O148" s="24"/>
      <c r="P148" s="70" t="s">
        <v>141</v>
      </c>
      <c r="Q148" s="10"/>
    </row>
    <row r="149" spans="1:17" s="9" customFormat="1">
      <c r="A149" s="9">
        <v>147</v>
      </c>
      <c r="B149" s="10" t="s">
        <v>20</v>
      </c>
      <c r="C149" s="21" t="s">
        <v>21</v>
      </c>
      <c r="D149" s="11" t="s">
        <v>697</v>
      </c>
      <c r="E149" s="10" t="s">
        <v>376</v>
      </c>
      <c r="F149" s="10" t="s">
        <v>133</v>
      </c>
      <c r="G149" s="22" t="s">
        <v>667</v>
      </c>
      <c r="H149" s="14">
        <v>42063</v>
      </c>
      <c r="I149" s="23">
        <f t="shared" si="4"/>
        <v>2498</v>
      </c>
      <c r="J149" t="s">
        <v>694</v>
      </c>
      <c r="K149" s="10" t="s">
        <v>377</v>
      </c>
      <c r="L149" s="21">
        <v>78570</v>
      </c>
      <c r="M149" s="10" t="s">
        <v>62</v>
      </c>
      <c r="N149" s="24">
        <v>664934650</v>
      </c>
      <c r="O149" s="24">
        <v>688741984</v>
      </c>
      <c r="P149" s="70" t="s">
        <v>378</v>
      </c>
      <c r="Q149" s="10"/>
    </row>
    <row r="150" spans="1:17" s="9" customFormat="1">
      <c r="A150" s="9">
        <v>148</v>
      </c>
      <c r="B150" s="10" t="s">
        <v>15</v>
      </c>
      <c r="C150" s="21" t="s">
        <v>21</v>
      </c>
      <c r="D150" s="11" t="s">
        <v>698</v>
      </c>
      <c r="E150" s="10" t="s">
        <v>506</v>
      </c>
      <c r="F150" s="10" t="s">
        <v>510</v>
      </c>
      <c r="G150" s="22" t="s">
        <v>669</v>
      </c>
      <c r="H150" s="14">
        <v>39357</v>
      </c>
      <c r="I150" s="23">
        <f t="shared" si="4"/>
        <v>5204</v>
      </c>
      <c r="J150" t="s">
        <v>691</v>
      </c>
      <c r="K150" s="10" t="s">
        <v>508</v>
      </c>
      <c r="L150" s="21">
        <v>78130</v>
      </c>
      <c r="M150" s="10" t="s">
        <v>94</v>
      </c>
      <c r="N150" s="24">
        <v>616504742</v>
      </c>
      <c r="O150" s="24"/>
      <c r="P150" s="70" t="s">
        <v>509</v>
      </c>
      <c r="Q150" s="10"/>
    </row>
    <row r="151" spans="1:17" s="9" customFormat="1">
      <c r="A151" s="9">
        <v>149</v>
      </c>
      <c r="B151" s="10" t="s">
        <v>15</v>
      </c>
      <c r="C151" s="21" t="s">
        <v>21</v>
      </c>
      <c r="D151" s="11" t="s">
        <v>698</v>
      </c>
      <c r="E151" s="10" t="s">
        <v>506</v>
      </c>
      <c r="F151" s="10" t="s">
        <v>507</v>
      </c>
      <c r="G151" s="22" t="s">
        <v>668</v>
      </c>
      <c r="H151" s="14">
        <v>40932</v>
      </c>
      <c r="I151" s="23">
        <f t="shared" si="4"/>
        <v>3629</v>
      </c>
      <c r="J151" t="s">
        <v>692</v>
      </c>
      <c r="K151" s="10" t="s">
        <v>508</v>
      </c>
      <c r="L151" s="21">
        <v>78130</v>
      </c>
      <c r="M151" s="10" t="s">
        <v>94</v>
      </c>
      <c r="N151" s="24">
        <v>616504742</v>
      </c>
      <c r="O151" s="24"/>
      <c r="P151" s="70" t="s">
        <v>509</v>
      </c>
      <c r="Q151" s="10"/>
    </row>
    <row r="152" spans="1:17" s="9" customFormat="1">
      <c r="A152" s="9">
        <v>150</v>
      </c>
      <c r="B152" s="10" t="s">
        <v>15</v>
      </c>
      <c r="C152" s="21" t="s">
        <v>21</v>
      </c>
      <c r="D152" s="11" t="s">
        <v>697</v>
      </c>
      <c r="E152" s="10" t="s">
        <v>527</v>
      </c>
      <c r="F152" s="10" t="s">
        <v>533</v>
      </c>
      <c r="G152" s="22" t="s">
        <v>670</v>
      </c>
      <c r="H152" s="14">
        <v>23461</v>
      </c>
      <c r="I152" s="23">
        <f t="shared" si="4"/>
        <v>21100</v>
      </c>
      <c r="J152" t="s">
        <v>690</v>
      </c>
      <c r="K152" s="10" t="s">
        <v>528</v>
      </c>
      <c r="L152" s="21">
        <v>78240</v>
      </c>
      <c r="M152" s="10" t="s">
        <v>529</v>
      </c>
      <c r="N152" s="24">
        <v>612712791</v>
      </c>
      <c r="O152" s="24"/>
      <c r="P152" s="70" t="s">
        <v>530</v>
      </c>
      <c r="Q152" s="10"/>
    </row>
    <row r="153" spans="1:17" s="9" customFormat="1">
      <c r="A153" s="9">
        <v>151</v>
      </c>
      <c r="B153" s="10" t="s">
        <v>20</v>
      </c>
      <c r="C153" s="21" t="s">
        <v>21</v>
      </c>
      <c r="D153" s="11" t="s">
        <v>698</v>
      </c>
      <c r="E153" s="10" t="s">
        <v>106</v>
      </c>
      <c r="F153" s="10" t="s">
        <v>107</v>
      </c>
      <c r="G153" s="22" t="s">
        <v>671</v>
      </c>
      <c r="H153" s="14">
        <v>41223</v>
      </c>
      <c r="I153" s="23">
        <f t="shared" si="4"/>
        <v>3338</v>
      </c>
      <c r="J153" t="s">
        <v>692</v>
      </c>
      <c r="K153" s="10" t="s">
        <v>108</v>
      </c>
      <c r="L153" s="21">
        <v>78700</v>
      </c>
      <c r="M153" s="10" t="s">
        <v>109</v>
      </c>
      <c r="N153" s="24">
        <v>662445365</v>
      </c>
      <c r="O153" s="24"/>
      <c r="P153" s="70" t="s">
        <v>110</v>
      </c>
      <c r="Q153" s="10"/>
    </row>
    <row r="154" spans="1:17" s="9" customFormat="1">
      <c r="A154" s="9">
        <v>152</v>
      </c>
      <c r="B154" s="10" t="s">
        <v>15</v>
      </c>
      <c r="C154" s="21" t="s">
        <v>21</v>
      </c>
      <c r="D154" s="11" t="s">
        <v>697</v>
      </c>
      <c r="E154" s="10" t="s">
        <v>124</v>
      </c>
      <c r="F154" s="10" t="s">
        <v>125</v>
      </c>
      <c r="G154" s="22" t="s">
        <v>672</v>
      </c>
      <c r="H154" s="14">
        <v>38572</v>
      </c>
      <c r="I154" s="23">
        <f t="shared" si="4"/>
        <v>5989</v>
      </c>
      <c r="J154" t="s">
        <v>696</v>
      </c>
      <c r="K154" s="10" t="s">
        <v>126</v>
      </c>
      <c r="L154" s="21">
        <v>78130</v>
      </c>
      <c r="M154" s="10" t="s">
        <v>94</v>
      </c>
      <c r="N154" s="24">
        <v>685986845</v>
      </c>
      <c r="O154" s="24">
        <v>647571200</v>
      </c>
      <c r="P154" s="70" t="s">
        <v>127</v>
      </c>
      <c r="Q154" s="10"/>
    </row>
    <row r="155" spans="1:17" s="9" customFormat="1">
      <c r="A155" s="9">
        <v>153</v>
      </c>
      <c r="B155" s="10" t="s">
        <v>20</v>
      </c>
      <c r="C155" s="21" t="s">
        <v>21</v>
      </c>
      <c r="D155" s="11" t="s">
        <v>697</v>
      </c>
      <c r="E155" s="10" t="s">
        <v>404</v>
      </c>
      <c r="F155" s="10" t="s">
        <v>405</v>
      </c>
      <c r="G155" s="22" t="s">
        <v>673</v>
      </c>
      <c r="H155" s="14">
        <v>37407</v>
      </c>
      <c r="I155" s="23">
        <f t="shared" si="4"/>
        <v>7154</v>
      </c>
      <c r="J155" t="s">
        <v>690</v>
      </c>
      <c r="K155" s="10" t="s">
        <v>406</v>
      </c>
      <c r="L155" s="21">
        <v>78700</v>
      </c>
      <c r="M155" s="10" t="s">
        <v>109</v>
      </c>
      <c r="N155" s="24">
        <v>650396650</v>
      </c>
      <c r="O155" s="24"/>
      <c r="P155" s="70" t="s">
        <v>407</v>
      </c>
      <c r="Q155" s="10"/>
    </row>
    <row r="156" spans="1:17" s="9" customFormat="1">
      <c r="A156" s="9">
        <v>154</v>
      </c>
      <c r="B156" s="10" t="s">
        <v>20</v>
      </c>
      <c r="C156" s="21" t="s">
        <v>21</v>
      </c>
      <c r="D156" s="11" t="s">
        <v>697</v>
      </c>
      <c r="E156" s="10" t="s">
        <v>465</v>
      </c>
      <c r="F156" s="10" t="s">
        <v>7</v>
      </c>
      <c r="G156" s="22" t="s">
        <v>674</v>
      </c>
      <c r="H156" s="14">
        <v>31091</v>
      </c>
      <c r="I156" s="23">
        <f t="shared" si="4"/>
        <v>13470</v>
      </c>
      <c r="J156" t="s">
        <v>690</v>
      </c>
      <c r="K156" s="10" t="s">
        <v>466</v>
      </c>
      <c r="L156" s="21">
        <v>78780</v>
      </c>
      <c r="M156" s="10" t="s">
        <v>20</v>
      </c>
      <c r="N156" s="24">
        <v>618627693</v>
      </c>
      <c r="O156" s="24"/>
      <c r="P156" s="70" t="s">
        <v>467</v>
      </c>
      <c r="Q156" s="10"/>
    </row>
    <row r="157" spans="1:17" s="9" customFormat="1">
      <c r="A157" s="9">
        <v>155</v>
      </c>
      <c r="B157" s="10" t="s">
        <v>15</v>
      </c>
      <c r="C157" s="21" t="s">
        <v>21</v>
      </c>
      <c r="D157" s="11" t="s">
        <v>697</v>
      </c>
      <c r="E157" s="10" t="s">
        <v>95</v>
      </c>
      <c r="F157" s="10" t="s">
        <v>96</v>
      </c>
      <c r="G157" s="22" t="s">
        <v>675</v>
      </c>
      <c r="H157" s="14">
        <v>41854</v>
      </c>
      <c r="I157" s="23">
        <f t="shared" si="4"/>
        <v>2707</v>
      </c>
      <c r="J157" t="s">
        <v>694</v>
      </c>
      <c r="K157" s="10" t="s">
        <v>98</v>
      </c>
      <c r="L157" s="21">
        <v>78540</v>
      </c>
      <c r="M157" s="10" t="s">
        <v>15</v>
      </c>
      <c r="N157" s="24">
        <v>672086190</v>
      </c>
      <c r="O157" s="24">
        <v>685843647</v>
      </c>
      <c r="P157" s="70" t="s">
        <v>99</v>
      </c>
      <c r="Q157" s="10"/>
    </row>
    <row r="158" spans="1:17" s="9" customFormat="1">
      <c r="A158" s="9">
        <v>156</v>
      </c>
      <c r="B158" s="10" t="s">
        <v>15</v>
      </c>
      <c r="C158" s="21" t="s">
        <v>16</v>
      </c>
      <c r="D158" s="11" t="s">
        <v>697</v>
      </c>
      <c r="E158" s="10" t="s">
        <v>79</v>
      </c>
      <c r="F158" s="10" t="s">
        <v>80</v>
      </c>
      <c r="G158" s="22" t="s">
        <v>676</v>
      </c>
      <c r="H158" s="14">
        <v>25024</v>
      </c>
      <c r="I158" s="23">
        <f t="shared" si="4"/>
        <v>19537</v>
      </c>
      <c r="J158" t="s">
        <v>690</v>
      </c>
      <c r="K158" s="10" t="s">
        <v>81</v>
      </c>
      <c r="L158" s="21">
        <v>78540</v>
      </c>
      <c r="M158" s="10" t="s">
        <v>15</v>
      </c>
      <c r="N158" s="24">
        <v>612305228</v>
      </c>
      <c r="O158" s="24"/>
      <c r="P158" s="70" t="s">
        <v>82</v>
      </c>
      <c r="Q158" s="10"/>
    </row>
    <row r="159" spans="1:17" s="9" customFormat="1">
      <c r="A159" s="9">
        <v>157</v>
      </c>
      <c r="B159" s="10" t="s">
        <v>20</v>
      </c>
      <c r="C159" s="21" t="s">
        <v>21</v>
      </c>
      <c r="D159" s="11" t="s">
        <v>697</v>
      </c>
      <c r="E159" s="10" t="s">
        <v>250</v>
      </c>
      <c r="F159" s="10" t="s">
        <v>251</v>
      </c>
      <c r="G159" s="22" t="s">
        <v>252</v>
      </c>
      <c r="H159" s="14">
        <v>22387</v>
      </c>
      <c r="I159" s="23">
        <f t="shared" si="4"/>
        <v>22174</v>
      </c>
      <c r="J159" t="s">
        <v>690</v>
      </c>
      <c r="K159" s="10" t="s">
        <v>248</v>
      </c>
      <c r="L159" s="21">
        <v>78700</v>
      </c>
      <c r="M159" s="10" t="s">
        <v>109</v>
      </c>
      <c r="N159" s="24">
        <v>614782636</v>
      </c>
      <c r="O159" s="24"/>
      <c r="P159" s="70" t="s">
        <v>249</v>
      </c>
      <c r="Q159" s="10"/>
    </row>
    <row r="160" spans="1:17" s="9" customFormat="1">
      <c r="A160" s="9">
        <v>158</v>
      </c>
      <c r="B160" s="10" t="s">
        <v>20</v>
      </c>
      <c r="C160" s="21" t="s">
        <v>21</v>
      </c>
      <c r="D160" s="11" t="s">
        <v>698</v>
      </c>
      <c r="E160" s="10" t="s">
        <v>747</v>
      </c>
      <c r="F160" s="10" t="s">
        <v>205</v>
      </c>
      <c r="G160" s="22" t="s">
        <v>677</v>
      </c>
      <c r="H160" s="14">
        <v>40710</v>
      </c>
      <c r="I160" s="23">
        <f t="shared" si="4"/>
        <v>3851</v>
      </c>
      <c r="J160" t="s">
        <v>695</v>
      </c>
      <c r="K160" s="10" t="s">
        <v>726</v>
      </c>
      <c r="L160" s="21">
        <v>78780</v>
      </c>
      <c r="M160" s="10" t="s">
        <v>20</v>
      </c>
      <c r="N160" s="24">
        <v>623437927</v>
      </c>
      <c r="O160" s="24">
        <v>633207954</v>
      </c>
      <c r="P160" s="25" t="s">
        <v>763</v>
      </c>
      <c r="Q160" s="10"/>
    </row>
    <row r="161" spans="1:19" s="9" customFormat="1">
      <c r="A161" s="9">
        <v>159</v>
      </c>
      <c r="B161" s="10" t="s">
        <v>15</v>
      </c>
      <c r="C161" s="21" t="s">
        <v>21</v>
      </c>
      <c r="D161" s="11" t="s">
        <v>697</v>
      </c>
      <c r="E161" s="10" t="s">
        <v>491</v>
      </c>
      <c r="F161" s="10" t="s">
        <v>492</v>
      </c>
      <c r="G161" s="22" t="s">
        <v>679</v>
      </c>
      <c r="H161" s="14">
        <v>42855</v>
      </c>
      <c r="I161" s="23">
        <f t="shared" si="4"/>
        <v>1706</v>
      </c>
      <c r="J161" t="s">
        <v>691</v>
      </c>
      <c r="K161" s="10" t="s">
        <v>493</v>
      </c>
      <c r="L161" s="21">
        <v>78480</v>
      </c>
      <c r="M161" s="10" t="s">
        <v>36</v>
      </c>
      <c r="N161" s="24">
        <v>664853912</v>
      </c>
      <c r="O161" s="24"/>
      <c r="P161" s="70" t="s">
        <v>494</v>
      </c>
      <c r="Q161" s="10"/>
    </row>
    <row r="162" spans="1:19" s="9" customFormat="1">
      <c r="A162" s="9">
        <v>160</v>
      </c>
      <c r="B162" s="10" t="s">
        <v>15</v>
      </c>
      <c r="C162" s="21" t="s">
        <v>21</v>
      </c>
      <c r="D162" s="11" t="s">
        <v>697</v>
      </c>
      <c r="E162" s="10" t="s">
        <v>491</v>
      </c>
      <c r="F162" s="10" t="s">
        <v>207</v>
      </c>
      <c r="G162" s="22" t="s">
        <v>678</v>
      </c>
      <c r="H162" s="14">
        <v>41714</v>
      </c>
      <c r="I162" s="23">
        <f t="shared" si="4"/>
        <v>2847</v>
      </c>
      <c r="J162" t="s">
        <v>694</v>
      </c>
      <c r="K162" s="10" t="s">
        <v>493</v>
      </c>
      <c r="L162" s="21">
        <v>78480</v>
      </c>
      <c r="M162" s="10" t="s">
        <v>36</v>
      </c>
      <c r="N162" s="24">
        <v>664853912</v>
      </c>
      <c r="O162" s="24"/>
      <c r="P162" s="70" t="s">
        <v>494</v>
      </c>
      <c r="Q162" s="10"/>
    </row>
    <row r="163" spans="1:19" s="9" customFormat="1">
      <c r="A163" s="9">
        <v>161</v>
      </c>
      <c r="B163" s="10" t="s">
        <v>20</v>
      </c>
      <c r="C163" s="21" t="s">
        <v>21</v>
      </c>
      <c r="D163" s="11" t="s">
        <v>698</v>
      </c>
      <c r="E163" s="10" t="s">
        <v>245</v>
      </c>
      <c r="F163" s="10" t="s">
        <v>246</v>
      </c>
      <c r="G163" s="22" t="s">
        <v>247</v>
      </c>
      <c r="H163" s="14">
        <v>22510</v>
      </c>
      <c r="I163" s="23">
        <f t="shared" si="4"/>
        <v>22051</v>
      </c>
      <c r="J163" t="s">
        <v>690</v>
      </c>
      <c r="K163" s="10" t="s">
        <v>248</v>
      </c>
      <c r="L163" s="21">
        <v>78700</v>
      </c>
      <c r="M163" s="10" t="s">
        <v>109</v>
      </c>
      <c r="N163" s="24">
        <v>614782636</v>
      </c>
      <c r="O163" s="24"/>
      <c r="P163" s="70" t="s">
        <v>249</v>
      </c>
      <c r="Q163" s="10"/>
    </row>
    <row r="164" spans="1:19" s="9" customFormat="1">
      <c r="A164" s="9">
        <v>162</v>
      </c>
      <c r="B164" s="10" t="s">
        <v>15</v>
      </c>
      <c r="C164" s="21" t="s">
        <v>21</v>
      </c>
      <c r="D164" s="11" t="s">
        <v>697</v>
      </c>
      <c r="E164" s="10" t="s">
        <v>145</v>
      </c>
      <c r="F164" s="10" t="s">
        <v>146</v>
      </c>
      <c r="G164" s="22" t="s">
        <v>147</v>
      </c>
      <c r="H164" s="14">
        <v>21701</v>
      </c>
      <c r="I164" s="23">
        <f t="shared" ref="I164:I176" si="5">F$1-H164</f>
        <v>22860</v>
      </c>
      <c r="J164" t="s">
        <v>690</v>
      </c>
      <c r="K164" s="10" t="s">
        <v>148</v>
      </c>
      <c r="L164" s="21">
        <v>78510</v>
      </c>
      <c r="M164" s="10" t="s">
        <v>149</v>
      </c>
      <c r="N164" s="24">
        <v>667855605</v>
      </c>
      <c r="O164" s="24"/>
      <c r="P164" s="25" t="s">
        <v>709</v>
      </c>
      <c r="Q164" s="10"/>
    </row>
    <row r="165" spans="1:19" s="9" customFormat="1">
      <c r="A165" s="9">
        <v>163</v>
      </c>
      <c r="B165" s="10" t="s">
        <v>15</v>
      </c>
      <c r="C165" s="21" t="s">
        <v>21</v>
      </c>
      <c r="D165" s="11" t="s">
        <v>697</v>
      </c>
      <c r="E165" s="10" t="s">
        <v>412</v>
      </c>
      <c r="F165" s="10" t="s">
        <v>413</v>
      </c>
      <c r="G165" s="22" t="s">
        <v>680</v>
      </c>
      <c r="H165" s="14">
        <v>28622</v>
      </c>
      <c r="I165" s="23">
        <f t="shared" si="5"/>
        <v>15939</v>
      </c>
      <c r="J165" t="s">
        <v>690</v>
      </c>
      <c r="K165" s="10" t="s">
        <v>414</v>
      </c>
      <c r="L165" s="21">
        <v>78540</v>
      </c>
      <c r="M165" s="10" t="s">
        <v>15</v>
      </c>
      <c r="N165" s="24">
        <v>660767790</v>
      </c>
      <c r="O165" s="24"/>
      <c r="P165" s="70" t="s">
        <v>415</v>
      </c>
      <c r="Q165" s="10"/>
    </row>
    <row r="166" spans="1:19" s="9" customFormat="1">
      <c r="A166" s="9">
        <v>164</v>
      </c>
      <c r="B166" s="10" t="s">
        <v>15</v>
      </c>
      <c r="C166" s="21" t="s">
        <v>16</v>
      </c>
      <c r="D166" s="11" t="s">
        <v>698</v>
      </c>
      <c r="E166" s="10" t="s">
        <v>10</v>
      </c>
      <c r="F166" s="10" t="s">
        <v>11</v>
      </c>
      <c r="G166" s="22" t="s">
        <v>681</v>
      </c>
      <c r="H166" s="14">
        <v>39095</v>
      </c>
      <c r="I166" s="23">
        <f t="shared" si="5"/>
        <v>5466</v>
      </c>
      <c r="J166" t="s">
        <v>691</v>
      </c>
      <c r="K166" s="10" t="s">
        <v>12</v>
      </c>
      <c r="L166" s="21">
        <v>78630</v>
      </c>
      <c r="M166" s="10" t="s">
        <v>13</v>
      </c>
      <c r="N166" s="24">
        <v>616537485</v>
      </c>
      <c r="O166" s="24">
        <v>619194467</v>
      </c>
      <c r="P166" s="70" t="s">
        <v>14</v>
      </c>
      <c r="Q166" s="10"/>
    </row>
    <row r="167" spans="1:19" s="9" customFormat="1">
      <c r="A167" s="9">
        <v>165</v>
      </c>
      <c r="B167" s="10" t="s">
        <v>15</v>
      </c>
      <c r="C167" s="21" t="s">
        <v>21</v>
      </c>
      <c r="D167" s="11" t="s">
        <v>697</v>
      </c>
      <c r="E167" s="10" t="s">
        <v>214</v>
      </c>
      <c r="F167" s="10" t="s">
        <v>125</v>
      </c>
      <c r="G167" s="22" t="s">
        <v>682</v>
      </c>
      <c r="H167" s="14">
        <v>40014</v>
      </c>
      <c r="I167" s="23">
        <f t="shared" si="5"/>
        <v>4547</v>
      </c>
      <c r="J167" t="s">
        <v>693</v>
      </c>
      <c r="K167" s="10" t="s">
        <v>215</v>
      </c>
      <c r="L167" s="21">
        <v>78510</v>
      </c>
      <c r="M167" s="10" t="s">
        <v>116</v>
      </c>
      <c r="N167" s="24">
        <v>618812313</v>
      </c>
      <c r="O167" s="24">
        <v>622715072</v>
      </c>
      <c r="P167" s="70" t="s">
        <v>216</v>
      </c>
      <c r="Q167" s="10"/>
    </row>
    <row r="168" spans="1:19" s="9" customFormat="1">
      <c r="A168" s="9">
        <v>166</v>
      </c>
      <c r="B168" s="10" t="s">
        <v>15</v>
      </c>
      <c r="C168" s="21" t="s">
        <v>21</v>
      </c>
      <c r="D168" s="11" t="s">
        <v>697</v>
      </c>
      <c r="E168" s="10" t="s">
        <v>757</v>
      </c>
      <c r="F168" s="10" t="s">
        <v>758</v>
      </c>
      <c r="G168" s="22" t="s">
        <v>761</v>
      </c>
      <c r="H168" s="14">
        <v>41931</v>
      </c>
      <c r="I168" s="23">
        <f t="shared" si="5"/>
        <v>2630</v>
      </c>
      <c r="J168" t="s">
        <v>694</v>
      </c>
      <c r="K168" s="10" t="s">
        <v>759</v>
      </c>
      <c r="L168" s="21">
        <v>78540</v>
      </c>
      <c r="M168" s="10" t="s">
        <v>15</v>
      </c>
      <c r="N168" s="24">
        <v>672009443</v>
      </c>
      <c r="O168" s="24">
        <v>678720051</v>
      </c>
      <c r="P168" s="25" t="s">
        <v>760</v>
      </c>
      <c r="Q168" s="10"/>
    </row>
    <row r="169" spans="1:19" s="9" customFormat="1">
      <c r="A169" s="9">
        <v>167</v>
      </c>
      <c r="B169" s="10" t="s">
        <v>20</v>
      </c>
      <c r="C169" s="21" t="s">
        <v>21</v>
      </c>
      <c r="D169" s="11" t="s">
        <v>697</v>
      </c>
      <c r="E169" s="10" t="s">
        <v>282</v>
      </c>
      <c r="F169" s="10" t="s">
        <v>283</v>
      </c>
      <c r="G169" s="22" t="s">
        <v>683</v>
      </c>
      <c r="H169" s="14">
        <v>41263</v>
      </c>
      <c r="I169" s="23">
        <f t="shared" si="5"/>
        <v>3298</v>
      </c>
      <c r="J169" t="s">
        <v>692</v>
      </c>
      <c r="K169" s="10" t="s">
        <v>284</v>
      </c>
      <c r="L169" s="21">
        <v>78780</v>
      </c>
      <c r="M169" s="10" t="s">
        <v>20</v>
      </c>
      <c r="N169" s="24">
        <v>615785369</v>
      </c>
      <c r="O169" s="24">
        <v>603860910</v>
      </c>
      <c r="P169" s="70" t="s">
        <v>285</v>
      </c>
      <c r="Q169" s="10"/>
    </row>
    <row r="170" spans="1:19" s="9" customFormat="1">
      <c r="A170" s="9">
        <v>168</v>
      </c>
      <c r="B170" s="10" t="s">
        <v>15</v>
      </c>
      <c r="C170" s="21" t="s">
        <v>21</v>
      </c>
      <c r="D170" s="11" t="s">
        <v>697</v>
      </c>
      <c r="E170" s="10" t="s">
        <v>573</v>
      </c>
      <c r="F170" s="10" t="s">
        <v>574</v>
      </c>
      <c r="G170" s="22" t="s">
        <v>575</v>
      </c>
      <c r="H170" s="14">
        <v>40669</v>
      </c>
      <c r="I170" s="23">
        <f t="shared" si="5"/>
        <v>3892</v>
      </c>
      <c r="J170" t="s">
        <v>695</v>
      </c>
      <c r="K170" s="10" t="s">
        <v>357</v>
      </c>
      <c r="L170" s="21">
        <v>78540</v>
      </c>
      <c r="M170" s="10" t="s">
        <v>15</v>
      </c>
      <c r="N170" s="24">
        <v>688245775</v>
      </c>
      <c r="O170" s="24"/>
      <c r="P170" s="25" t="s">
        <v>725</v>
      </c>
      <c r="Q170" s="10"/>
    </row>
    <row r="171" spans="1:19" s="9" customFormat="1">
      <c r="A171" s="9">
        <v>169</v>
      </c>
      <c r="B171" s="10" t="s">
        <v>20</v>
      </c>
      <c r="C171" s="21" t="s">
        <v>21</v>
      </c>
      <c r="D171" s="11" t="s">
        <v>697</v>
      </c>
      <c r="E171" s="10" t="s">
        <v>468</v>
      </c>
      <c r="F171" s="10" t="s">
        <v>469</v>
      </c>
      <c r="G171" s="22" t="s">
        <v>684</v>
      </c>
      <c r="H171" s="14">
        <v>37676</v>
      </c>
      <c r="I171" s="23">
        <f t="shared" si="5"/>
        <v>6885</v>
      </c>
      <c r="J171" t="s">
        <v>690</v>
      </c>
      <c r="K171" s="10" t="s">
        <v>470</v>
      </c>
      <c r="L171" s="21">
        <v>76800</v>
      </c>
      <c r="M171" s="10" t="s">
        <v>471</v>
      </c>
      <c r="N171" s="24">
        <v>669393559</v>
      </c>
      <c r="O171" s="24"/>
      <c r="P171" s="70" t="s">
        <v>472</v>
      </c>
      <c r="Q171" s="10"/>
    </row>
    <row r="172" spans="1:19" s="9" customFormat="1">
      <c r="A172" s="9">
        <v>170</v>
      </c>
      <c r="B172" s="10" t="s">
        <v>15</v>
      </c>
      <c r="C172" s="21" t="s">
        <v>21</v>
      </c>
      <c r="D172" s="11" t="s">
        <v>697</v>
      </c>
      <c r="E172" s="10" t="s">
        <v>87</v>
      </c>
      <c r="F172" s="10" t="s">
        <v>88</v>
      </c>
      <c r="G172" s="22" t="s">
        <v>685</v>
      </c>
      <c r="H172" s="14">
        <v>42355</v>
      </c>
      <c r="I172" s="23">
        <f t="shared" si="5"/>
        <v>2206</v>
      </c>
      <c r="J172" t="s">
        <v>694</v>
      </c>
      <c r="K172" s="10" t="s">
        <v>89</v>
      </c>
      <c r="L172" s="21">
        <v>78480</v>
      </c>
      <c r="M172" s="10" t="s">
        <v>36</v>
      </c>
      <c r="N172" s="24">
        <v>663206905</v>
      </c>
      <c r="O172" s="24"/>
      <c r="P172" s="25" t="s">
        <v>767</v>
      </c>
      <c r="Q172" s="10"/>
    </row>
    <row r="173" spans="1:19" s="9" customFormat="1">
      <c r="A173" s="9">
        <v>171</v>
      </c>
      <c r="B173" s="10" t="s">
        <v>20</v>
      </c>
      <c r="C173" s="21" t="s">
        <v>21</v>
      </c>
      <c r="D173" s="11" t="s">
        <v>697</v>
      </c>
      <c r="E173" s="10" t="s">
        <v>500</v>
      </c>
      <c r="F173" s="10" t="s">
        <v>112</v>
      </c>
      <c r="G173" s="22" t="s">
        <v>686</v>
      </c>
      <c r="H173" s="14">
        <v>27311</v>
      </c>
      <c r="I173" s="23">
        <f t="shared" si="5"/>
        <v>17250</v>
      </c>
      <c r="J173" t="s">
        <v>690</v>
      </c>
      <c r="K173" s="10" t="s">
        <v>501</v>
      </c>
      <c r="L173" s="21">
        <v>78780</v>
      </c>
      <c r="M173" s="10" t="s">
        <v>20</v>
      </c>
      <c r="N173" s="24">
        <v>688151619</v>
      </c>
      <c r="O173" s="24"/>
      <c r="P173" s="70" t="s">
        <v>502</v>
      </c>
      <c r="Q173" s="10"/>
    </row>
    <row r="174" spans="1:19" s="9" customFormat="1">
      <c r="A174" s="9">
        <v>172</v>
      </c>
      <c r="B174" s="10" t="s">
        <v>20</v>
      </c>
      <c r="C174" s="21" t="s">
        <v>21</v>
      </c>
      <c r="D174" s="11" t="s">
        <v>698</v>
      </c>
      <c r="E174" s="10" t="s">
        <v>187</v>
      </c>
      <c r="F174" s="10" t="s">
        <v>188</v>
      </c>
      <c r="G174" s="22" t="s">
        <v>687</v>
      </c>
      <c r="H174" s="14">
        <v>40831</v>
      </c>
      <c r="I174" s="23">
        <f t="shared" si="5"/>
        <v>3730</v>
      </c>
      <c r="J174" t="s">
        <v>695</v>
      </c>
      <c r="K174" s="10" t="s">
        <v>189</v>
      </c>
      <c r="L174" s="21">
        <v>78570</v>
      </c>
      <c r="M174" s="10" t="s">
        <v>62</v>
      </c>
      <c r="N174" s="59">
        <v>637837876</v>
      </c>
      <c r="O174" s="24"/>
      <c r="P174" s="70" t="s">
        <v>190</v>
      </c>
      <c r="Q174" s="10"/>
    </row>
    <row r="175" spans="1:19" s="9" customFormat="1">
      <c r="A175" s="9">
        <v>173</v>
      </c>
      <c r="B175" s="10" t="s">
        <v>15</v>
      </c>
      <c r="C175" s="21" t="s">
        <v>21</v>
      </c>
      <c r="D175" s="11" t="s">
        <v>697</v>
      </c>
      <c r="E175" s="10" t="s">
        <v>576</v>
      </c>
      <c r="F175" s="10" t="s">
        <v>577</v>
      </c>
      <c r="G175" s="77" t="s">
        <v>578</v>
      </c>
      <c r="H175" s="14">
        <v>29880</v>
      </c>
      <c r="I175" s="23">
        <f t="shared" si="5"/>
        <v>14681</v>
      </c>
      <c r="J175" t="s">
        <v>690</v>
      </c>
      <c r="K175" s="10"/>
      <c r="L175" s="21"/>
      <c r="M175" s="10"/>
      <c r="N175" s="59"/>
      <c r="O175" s="24"/>
      <c r="P175" s="70"/>
      <c r="Q175" s="10"/>
    </row>
    <row r="176" spans="1:19">
      <c r="A176" s="9">
        <v>174</v>
      </c>
      <c r="B176" s="10" t="s">
        <v>15</v>
      </c>
      <c r="C176" s="21" t="s">
        <v>21</v>
      </c>
      <c r="D176" s="13" t="s">
        <v>698</v>
      </c>
      <c r="E176" s="10" t="s">
        <v>75</v>
      </c>
      <c r="F176" s="10" t="s">
        <v>76</v>
      </c>
      <c r="G176" s="58" t="s">
        <v>688</v>
      </c>
      <c r="H176" s="14">
        <v>41555</v>
      </c>
      <c r="I176" s="23">
        <f t="shared" si="5"/>
        <v>3006</v>
      </c>
      <c r="J176" t="s">
        <v>692</v>
      </c>
      <c r="K176" s="10" t="s">
        <v>77</v>
      </c>
      <c r="L176" s="21">
        <v>78540</v>
      </c>
      <c r="M176" s="10" t="s">
        <v>15</v>
      </c>
      <c r="N176" s="24">
        <v>695824478</v>
      </c>
      <c r="O176" s="24"/>
      <c r="P176" s="70" t="s">
        <v>78</v>
      </c>
      <c r="Q176" s="10"/>
      <c r="R176" s="9"/>
      <c r="S176" s="9"/>
    </row>
    <row r="177" spans="1:19" s="9" customFormat="1">
      <c r="B177" s="27" t="s">
        <v>15</v>
      </c>
      <c r="C177" s="28" t="s">
        <v>710</v>
      </c>
      <c r="D177" s="29" t="s">
        <v>697</v>
      </c>
      <c r="E177" s="30" t="s">
        <v>719</v>
      </c>
      <c r="F177" s="30" t="s">
        <v>720</v>
      </c>
      <c r="G177" s="29"/>
      <c r="H177" s="28"/>
      <c r="I177" s="28"/>
      <c r="J177" s="31" t="s">
        <v>690</v>
      </c>
      <c r="K177" s="30"/>
      <c r="L177" s="28"/>
      <c r="M177" s="30"/>
      <c r="N177" s="32">
        <v>682660018</v>
      </c>
      <c r="O177" s="33"/>
      <c r="P177" s="34" t="s">
        <v>721</v>
      </c>
      <c r="Q177" s="4"/>
      <c r="R177" s="2"/>
      <c r="S177" s="2"/>
    </row>
    <row r="178" spans="1:19">
      <c r="A178" s="9"/>
      <c r="B178" s="27" t="s">
        <v>15</v>
      </c>
      <c r="C178" s="28" t="s">
        <v>710</v>
      </c>
      <c r="D178" s="29" t="s">
        <v>697</v>
      </c>
      <c r="E178" s="30" t="s">
        <v>722</v>
      </c>
      <c r="F178" s="30" t="s">
        <v>723</v>
      </c>
      <c r="G178" s="28"/>
      <c r="H178" s="28"/>
      <c r="I178" s="28"/>
      <c r="J178" s="35" t="s">
        <v>690</v>
      </c>
      <c r="K178" s="30"/>
      <c r="L178" s="28"/>
      <c r="M178" s="30"/>
      <c r="N178" s="33">
        <v>695613156</v>
      </c>
      <c r="O178" s="33"/>
      <c r="P178" s="34" t="s">
        <v>724</v>
      </c>
      <c r="Q178" s="4"/>
    </row>
    <row r="179" spans="1:19">
      <c r="A179" s="9"/>
      <c r="B179" s="27" t="s">
        <v>15</v>
      </c>
      <c r="C179" s="28" t="s">
        <v>710</v>
      </c>
      <c r="D179" s="28" t="s">
        <v>697</v>
      </c>
      <c r="E179" s="30" t="s">
        <v>711</v>
      </c>
      <c r="F179" s="30" t="s">
        <v>712</v>
      </c>
      <c r="G179" s="28"/>
      <c r="H179" s="28"/>
      <c r="I179" s="28"/>
      <c r="J179" s="31" t="s">
        <v>690</v>
      </c>
      <c r="K179" s="30"/>
      <c r="L179" s="28"/>
      <c r="M179" s="30"/>
      <c r="N179" s="33">
        <v>608135575</v>
      </c>
      <c r="O179" s="33"/>
      <c r="P179" s="34" t="s">
        <v>713</v>
      </c>
      <c r="Q179" s="4"/>
    </row>
    <row r="180" spans="1:19">
      <c r="A180" s="9"/>
      <c r="B180" s="27" t="s">
        <v>15</v>
      </c>
      <c r="C180" s="28" t="s">
        <v>710</v>
      </c>
      <c r="D180" s="28" t="s">
        <v>697</v>
      </c>
      <c r="E180" s="30" t="s">
        <v>714</v>
      </c>
      <c r="F180" s="30" t="s">
        <v>715</v>
      </c>
      <c r="G180" s="28"/>
      <c r="H180" s="28"/>
      <c r="I180" s="28"/>
      <c r="J180" s="31" t="s">
        <v>690</v>
      </c>
      <c r="K180" s="30"/>
      <c r="L180" s="28"/>
      <c r="M180" s="30"/>
      <c r="N180" s="33">
        <v>668589716</v>
      </c>
      <c r="O180" s="33"/>
      <c r="P180" s="34" t="s">
        <v>718</v>
      </c>
      <c r="Q180" s="4"/>
    </row>
    <row r="181" spans="1:19">
      <c r="A181" s="9"/>
      <c r="B181" s="27" t="s">
        <v>15</v>
      </c>
      <c r="C181" s="28" t="s">
        <v>710</v>
      </c>
      <c r="D181" s="28" t="s">
        <v>697</v>
      </c>
      <c r="E181" s="30" t="s">
        <v>714</v>
      </c>
      <c r="F181" s="30" t="s">
        <v>716</v>
      </c>
      <c r="G181" s="28"/>
      <c r="H181" s="28"/>
      <c r="I181" s="28"/>
      <c r="J181" s="31" t="s">
        <v>690</v>
      </c>
      <c r="K181" s="30"/>
      <c r="L181" s="28"/>
      <c r="M181" s="30"/>
      <c r="N181" s="33">
        <v>685694429</v>
      </c>
      <c r="O181" s="33"/>
      <c r="P181" s="34" t="s">
        <v>717</v>
      </c>
      <c r="Q181" s="4"/>
    </row>
    <row r="182" spans="1:19">
      <c r="A182" s="9"/>
      <c r="B182" s="30" t="s">
        <v>15</v>
      </c>
      <c r="C182" s="28" t="s">
        <v>710</v>
      </c>
      <c r="D182" s="28" t="s">
        <v>698</v>
      </c>
      <c r="E182" s="30" t="s">
        <v>735</v>
      </c>
      <c r="F182" s="30" t="s">
        <v>732</v>
      </c>
      <c r="G182" s="28"/>
      <c r="H182" s="36">
        <v>30317</v>
      </c>
      <c r="I182" s="37">
        <f ca="1">J$1-H182</f>
        <v>15863</v>
      </c>
      <c r="J182" s="35" t="s">
        <v>690</v>
      </c>
      <c r="K182" s="30" t="s">
        <v>734</v>
      </c>
      <c r="L182" s="28">
        <v>78300</v>
      </c>
      <c r="M182" s="30" t="s">
        <v>442</v>
      </c>
      <c r="N182" s="33">
        <v>667086884</v>
      </c>
      <c r="O182" s="33"/>
      <c r="P182" s="34" t="s">
        <v>733</v>
      </c>
      <c r="Q182" s="4"/>
    </row>
    <row r="183" spans="1:19">
      <c r="A183" s="9"/>
      <c r="B183" s="30" t="s">
        <v>15</v>
      </c>
      <c r="C183" s="28" t="s">
        <v>710</v>
      </c>
      <c r="D183" s="28" t="s">
        <v>698</v>
      </c>
      <c r="E183" s="30" t="s">
        <v>752</v>
      </c>
      <c r="F183" s="30" t="s">
        <v>753</v>
      </c>
      <c r="G183" s="28"/>
      <c r="H183" s="28"/>
      <c r="I183" s="28"/>
      <c r="J183" s="38" t="s">
        <v>690</v>
      </c>
      <c r="K183" s="30"/>
      <c r="L183" s="28"/>
      <c r="M183" s="30"/>
      <c r="N183" s="33">
        <v>610848073</v>
      </c>
      <c r="O183" s="33"/>
      <c r="P183" s="34" t="s">
        <v>754</v>
      </c>
      <c r="Q183" s="4"/>
    </row>
    <row r="184" spans="1:19">
      <c r="A184" s="9"/>
      <c r="B184" s="30" t="s">
        <v>20</v>
      </c>
      <c r="C184" s="28" t="s">
        <v>710</v>
      </c>
      <c r="D184" s="28" t="s">
        <v>697</v>
      </c>
      <c r="E184" s="30" t="s">
        <v>807</v>
      </c>
      <c r="F184" s="30" t="s">
        <v>251</v>
      </c>
      <c r="G184" s="28"/>
      <c r="H184" s="28"/>
      <c r="I184" s="28"/>
      <c r="J184" s="38" t="s">
        <v>690</v>
      </c>
      <c r="K184" s="30"/>
      <c r="L184" s="28"/>
      <c r="M184" s="30"/>
      <c r="N184" s="33">
        <v>698391093</v>
      </c>
      <c r="O184" s="33"/>
      <c r="P184" s="40" t="s">
        <v>806</v>
      </c>
      <c r="Q184" s="4"/>
    </row>
    <row r="185" spans="1:19">
      <c r="B185" s="4"/>
      <c r="C185" s="13"/>
      <c r="D185" s="13"/>
      <c r="E185" s="4"/>
      <c r="F185" s="4"/>
      <c r="G185" s="13"/>
      <c r="H185" s="13"/>
      <c r="I185" s="13"/>
      <c r="J185" s="5"/>
      <c r="K185" s="4"/>
      <c r="L185" s="13"/>
      <c r="M185" s="4"/>
      <c r="N185" s="18"/>
      <c r="O185" s="18"/>
      <c r="P185" s="4"/>
      <c r="Q185" s="4"/>
    </row>
    <row r="186" spans="1:19">
      <c r="B186" s="4"/>
      <c r="C186" s="13"/>
      <c r="D186" s="13"/>
      <c r="E186" s="4"/>
      <c r="F186" s="4"/>
      <c r="G186" s="13"/>
      <c r="H186" s="13"/>
      <c r="I186" s="13"/>
      <c r="J186" s="5"/>
      <c r="K186" s="4"/>
      <c r="L186" s="13"/>
      <c r="M186" s="4"/>
      <c r="N186" s="18"/>
      <c r="O186" s="18"/>
      <c r="P186" s="4"/>
      <c r="Q186" s="4"/>
    </row>
    <row r="187" spans="1:19">
      <c r="B187" s="4"/>
      <c r="C187" s="13"/>
      <c r="D187" s="13"/>
      <c r="E187" s="4"/>
      <c r="F187" s="4"/>
      <c r="G187" s="13"/>
      <c r="H187" s="13"/>
      <c r="I187" s="13"/>
      <c r="J187" s="5"/>
      <c r="K187" s="4"/>
      <c r="L187" s="13"/>
      <c r="M187" s="4"/>
      <c r="N187" s="18"/>
      <c r="O187" s="18"/>
      <c r="P187" s="4"/>
      <c r="Q187" s="4"/>
    </row>
    <row r="188" spans="1:19">
      <c r="B188" s="4"/>
      <c r="C188" s="13"/>
      <c r="D188" s="13"/>
      <c r="E188" s="4"/>
      <c r="F188" s="4"/>
      <c r="G188" s="13"/>
      <c r="H188" s="13"/>
      <c r="I188" s="13"/>
      <c r="J188" s="5"/>
      <c r="K188" s="4"/>
      <c r="L188" s="13"/>
      <c r="M188" s="4"/>
      <c r="N188" s="18"/>
      <c r="O188" s="18"/>
      <c r="P188" s="4"/>
      <c r="Q188" s="4"/>
    </row>
    <row r="189" spans="1:19">
      <c r="B189" s="4"/>
      <c r="C189" s="13"/>
      <c r="D189" s="13"/>
      <c r="E189" s="4"/>
      <c r="F189" s="4"/>
      <c r="G189" s="13"/>
      <c r="H189" s="13"/>
      <c r="I189" s="13"/>
      <c r="J189" s="5"/>
      <c r="K189" s="4"/>
      <c r="L189" s="13"/>
      <c r="M189" s="4"/>
      <c r="N189" s="18"/>
      <c r="O189" s="18"/>
      <c r="P189" s="4"/>
      <c r="Q189" s="4"/>
    </row>
    <row r="190" spans="1:19">
      <c r="B190" s="4"/>
      <c r="C190" s="13"/>
      <c r="D190" s="13"/>
      <c r="E190" s="4"/>
      <c r="F190" s="4"/>
      <c r="G190" s="13"/>
      <c r="H190" s="13"/>
      <c r="I190" s="13"/>
      <c r="J190" s="5"/>
      <c r="K190" s="4"/>
      <c r="L190" s="13"/>
      <c r="M190" s="4"/>
      <c r="N190" s="18"/>
      <c r="O190" s="18"/>
      <c r="P190" s="4"/>
      <c r="Q190" s="4"/>
    </row>
    <row r="191" spans="1:19">
      <c r="B191" s="4"/>
      <c r="C191" s="13"/>
      <c r="D191" s="13"/>
      <c r="E191" s="4"/>
      <c r="F191" s="4"/>
      <c r="G191" s="13"/>
      <c r="H191" s="13"/>
      <c r="I191" s="13"/>
      <c r="J191" s="5"/>
      <c r="K191" s="4"/>
      <c r="L191" s="13"/>
      <c r="M191" s="4"/>
      <c r="N191" s="18"/>
      <c r="O191" s="18"/>
      <c r="P191" s="4"/>
      <c r="Q191" s="4"/>
    </row>
    <row r="192" spans="1:19">
      <c r="B192" s="4"/>
      <c r="C192" s="13"/>
      <c r="D192" s="13"/>
      <c r="E192" s="4"/>
      <c r="F192" s="4"/>
      <c r="G192" s="13"/>
      <c r="H192" s="13"/>
      <c r="I192" s="13"/>
      <c r="J192" s="5"/>
      <c r="K192" s="4"/>
      <c r="L192" s="13"/>
      <c r="M192" s="4"/>
      <c r="N192" s="18"/>
      <c r="O192" s="18"/>
      <c r="P192" s="4"/>
      <c r="Q192" s="4"/>
    </row>
    <row r="193" spans="2:17">
      <c r="B193" s="4"/>
      <c r="C193" s="13"/>
      <c r="D193" s="13"/>
      <c r="E193" s="4"/>
      <c r="F193" s="4"/>
      <c r="G193" s="13"/>
      <c r="H193" s="13"/>
      <c r="I193" s="13"/>
      <c r="J193" s="5"/>
      <c r="K193" s="4"/>
      <c r="L193" s="13"/>
      <c r="M193" s="4"/>
      <c r="N193" s="18"/>
      <c r="O193" s="18"/>
      <c r="P193" s="4"/>
      <c r="Q193" s="4"/>
    </row>
    <row r="194" spans="2:17">
      <c r="B194" s="4"/>
      <c r="C194" s="13"/>
      <c r="D194" s="13"/>
      <c r="E194" s="4"/>
      <c r="F194" s="4"/>
      <c r="G194" s="13"/>
      <c r="H194" s="13"/>
      <c r="I194" s="13"/>
      <c r="J194" s="5"/>
      <c r="K194" s="4"/>
      <c r="L194" s="13"/>
      <c r="M194" s="4"/>
      <c r="N194" s="18"/>
      <c r="O194" s="18"/>
      <c r="P194" s="4"/>
      <c r="Q194" s="4"/>
    </row>
    <row r="195" spans="2:17">
      <c r="B195" s="4"/>
      <c r="C195" s="13"/>
      <c r="D195" s="13"/>
      <c r="E195" s="4"/>
      <c r="F195" s="4"/>
      <c r="G195" s="13"/>
      <c r="H195" s="13"/>
      <c r="I195" s="13"/>
      <c r="J195" s="5"/>
      <c r="K195" s="4"/>
      <c r="L195" s="13"/>
      <c r="M195" s="4"/>
      <c r="N195" s="18"/>
      <c r="O195" s="18"/>
      <c r="P195" s="4"/>
      <c r="Q195" s="4"/>
    </row>
    <row r="196" spans="2:17">
      <c r="B196" s="4"/>
      <c r="C196" s="13"/>
      <c r="D196" s="13"/>
      <c r="E196" s="4"/>
      <c r="F196" s="4"/>
      <c r="G196" s="13"/>
      <c r="H196" s="13"/>
      <c r="I196" s="13"/>
      <c r="J196" s="5"/>
      <c r="K196" s="4"/>
      <c r="L196" s="13"/>
      <c r="M196" s="4"/>
      <c r="N196" s="18"/>
      <c r="O196" s="18"/>
      <c r="P196" s="4"/>
      <c r="Q196" s="4"/>
    </row>
    <row r="197" spans="2:17">
      <c r="B197" s="4"/>
      <c r="C197" s="13"/>
      <c r="D197" s="13"/>
      <c r="E197" s="4"/>
      <c r="F197" s="4"/>
      <c r="G197" s="13"/>
      <c r="H197" s="13"/>
      <c r="I197" s="13"/>
      <c r="J197" s="5"/>
      <c r="K197" s="4"/>
      <c r="L197" s="13"/>
      <c r="M197" s="4"/>
      <c r="N197" s="18"/>
      <c r="O197" s="18"/>
      <c r="P197" s="4"/>
      <c r="Q197" s="4"/>
    </row>
    <row r="198" spans="2:17">
      <c r="B198" s="4"/>
      <c r="C198" s="13"/>
      <c r="D198" s="13"/>
      <c r="E198" s="4"/>
      <c r="F198" s="4"/>
      <c r="G198" s="13"/>
      <c r="H198" s="13"/>
      <c r="I198" s="13"/>
      <c r="J198" s="5"/>
      <c r="K198" s="4"/>
      <c r="L198" s="13"/>
      <c r="M198" s="4"/>
      <c r="N198" s="18"/>
      <c r="O198" s="18"/>
      <c r="P198" s="4"/>
      <c r="Q198" s="4"/>
    </row>
    <row r="199" spans="2:17">
      <c r="B199" s="4"/>
      <c r="C199" s="13"/>
      <c r="D199" s="13"/>
      <c r="E199" s="4"/>
      <c r="F199" s="4"/>
      <c r="G199" s="13"/>
      <c r="H199" s="13"/>
      <c r="I199" s="13"/>
      <c r="J199" s="5"/>
      <c r="K199" s="4"/>
      <c r="L199" s="13"/>
      <c r="M199" s="4"/>
      <c r="N199" s="18"/>
      <c r="O199" s="18"/>
      <c r="P199" s="4"/>
      <c r="Q199" s="4"/>
    </row>
    <row r="200" spans="2:17">
      <c r="B200" s="4"/>
      <c r="C200" s="13"/>
      <c r="D200" s="13"/>
      <c r="E200" s="4"/>
      <c r="F200" s="4"/>
      <c r="G200" s="13"/>
      <c r="H200" s="13"/>
      <c r="I200" s="13"/>
      <c r="J200" s="5"/>
      <c r="K200" s="4"/>
      <c r="L200" s="13"/>
      <c r="M200" s="4"/>
      <c r="N200" s="18"/>
      <c r="O200" s="18"/>
      <c r="P200" s="4"/>
      <c r="Q200" s="4"/>
    </row>
    <row r="201" spans="2:17">
      <c r="B201" s="4"/>
      <c r="C201" s="13"/>
      <c r="D201" s="13"/>
      <c r="E201" s="4"/>
      <c r="F201" s="4"/>
      <c r="G201" s="13"/>
      <c r="H201" s="13"/>
      <c r="I201" s="13"/>
      <c r="J201" s="5"/>
      <c r="K201" s="4"/>
      <c r="L201" s="13"/>
      <c r="M201" s="4"/>
      <c r="N201" s="18"/>
      <c r="O201" s="18"/>
      <c r="P201" s="4"/>
      <c r="Q201" s="4"/>
    </row>
    <row r="202" spans="2:17">
      <c r="B202" s="4"/>
      <c r="C202" s="13"/>
      <c r="D202" s="13"/>
      <c r="E202" s="4"/>
      <c r="F202" s="4"/>
      <c r="G202" s="13"/>
      <c r="H202" s="13"/>
      <c r="I202" s="13"/>
      <c r="J202" s="5"/>
      <c r="K202" s="4"/>
      <c r="L202" s="13"/>
      <c r="M202" s="4"/>
      <c r="N202" s="18"/>
      <c r="O202" s="18"/>
      <c r="P202" s="4"/>
      <c r="Q202" s="4"/>
    </row>
    <row r="203" spans="2:17">
      <c r="B203" s="4"/>
      <c r="C203" s="13"/>
      <c r="D203" s="13"/>
      <c r="E203" s="4"/>
      <c r="F203" s="4"/>
      <c r="G203" s="13"/>
      <c r="H203" s="13"/>
      <c r="I203" s="13"/>
      <c r="J203" s="5"/>
      <c r="K203" s="4"/>
      <c r="L203" s="13"/>
      <c r="M203" s="4"/>
      <c r="N203" s="18"/>
      <c r="O203" s="18"/>
      <c r="P203" s="4"/>
      <c r="Q203" s="4"/>
    </row>
    <row r="204" spans="2:17">
      <c r="B204" s="4"/>
      <c r="C204" s="13"/>
      <c r="D204" s="13"/>
      <c r="E204" s="4"/>
      <c r="F204" s="4"/>
      <c r="G204" s="13"/>
      <c r="H204" s="13"/>
      <c r="I204" s="13"/>
      <c r="J204" s="5"/>
      <c r="K204" s="4"/>
      <c r="L204" s="13"/>
      <c r="M204" s="4"/>
      <c r="N204" s="18"/>
      <c r="O204" s="18"/>
      <c r="P204" s="4"/>
      <c r="Q204" s="4"/>
    </row>
    <row r="205" spans="2:17">
      <c r="B205" s="4"/>
      <c r="C205" s="13"/>
      <c r="D205" s="13"/>
      <c r="E205" s="4"/>
      <c r="F205" s="4"/>
      <c r="G205" s="13"/>
      <c r="H205" s="13"/>
      <c r="I205" s="13"/>
      <c r="J205" s="5"/>
      <c r="K205" s="4"/>
      <c r="L205" s="13"/>
      <c r="M205" s="4"/>
      <c r="N205" s="18"/>
      <c r="O205" s="18"/>
      <c r="P205" s="4"/>
      <c r="Q205" s="4"/>
    </row>
    <row r="206" spans="2:17">
      <c r="B206" s="4"/>
      <c r="C206" s="13"/>
      <c r="D206" s="13"/>
      <c r="E206" s="4"/>
      <c r="F206" s="4"/>
      <c r="G206" s="13"/>
      <c r="H206" s="13"/>
      <c r="I206" s="13"/>
      <c r="J206" s="5"/>
      <c r="K206" s="4"/>
      <c r="L206" s="13"/>
      <c r="M206" s="4"/>
      <c r="N206" s="18"/>
      <c r="O206" s="18"/>
      <c r="P206" s="4"/>
      <c r="Q206" s="4"/>
    </row>
    <row r="207" spans="2:17">
      <c r="B207" s="4"/>
      <c r="C207" s="13"/>
      <c r="D207" s="13"/>
      <c r="E207" s="4"/>
      <c r="F207" s="4"/>
      <c r="G207" s="13"/>
      <c r="H207" s="13"/>
      <c r="I207" s="13"/>
      <c r="J207" s="5"/>
      <c r="K207" s="4"/>
      <c r="L207" s="13"/>
      <c r="M207" s="4"/>
      <c r="N207" s="18"/>
      <c r="O207" s="18"/>
      <c r="P207" s="4"/>
      <c r="Q207" s="4"/>
    </row>
    <row r="208" spans="2:17">
      <c r="B208" s="4"/>
      <c r="C208" s="13"/>
      <c r="D208" s="13"/>
      <c r="E208" s="4"/>
      <c r="F208" s="4"/>
      <c r="G208" s="13"/>
      <c r="H208" s="13"/>
      <c r="I208" s="13"/>
      <c r="J208" s="5"/>
      <c r="K208" s="4"/>
      <c r="L208" s="13"/>
      <c r="M208" s="4"/>
      <c r="N208" s="18"/>
      <c r="O208" s="18"/>
      <c r="P208" s="4"/>
      <c r="Q208" s="4"/>
    </row>
    <row r="209" spans="2:17">
      <c r="B209" s="4"/>
      <c r="C209" s="13"/>
      <c r="D209" s="13"/>
      <c r="E209" s="4"/>
      <c r="F209" s="4"/>
      <c r="G209" s="13"/>
      <c r="H209" s="13"/>
      <c r="I209" s="13"/>
      <c r="J209" s="5"/>
      <c r="K209" s="4"/>
      <c r="L209" s="13"/>
      <c r="M209" s="4"/>
      <c r="N209" s="18"/>
      <c r="O209" s="18"/>
      <c r="P209" s="4"/>
      <c r="Q209" s="4"/>
    </row>
    <row r="210" spans="2:17">
      <c r="B210" s="4"/>
      <c r="C210" s="13"/>
      <c r="D210" s="13"/>
      <c r="E210" s="4"/>
      <c r="F210" s="4"/>
      <c r="G210" s="13"/>
      <c r="H210" s="13"/>
      <c r="I210" s="13"/>
      <c r="J210" s="5"/>
      <c r="K210" s="4"/>
      <c r="L210" s="13"/>
      <c r="M210" s="4"/>
      <c r="N210" s="18"/>
      <c r="O210" s="18"/>
      <c r="P210" s="4"/>
      <c r="Q210" s="4"/>
    </row>
    <row r="211" spans="2:17">
      <c r="B211" s="4"/>
      <c r="C211" s="13"/>
      <c r="D211" s="13"/>
      <c r="E211" s="4"/>
      <c r="F211" s="4"/>
      <c r="G211" s="13"/>
      <c r="H211" s="13"/>
      <c r="I211" s="13"/>
      <c r="J211" s="5"/>
      <c r="K211" s="4"/>
      <c r="L211" s="13"/>
      <c r="M211" s="4"/>
      <c r="N211" s="18"/>
      <c r="O211" s="18"/>
      <c r="P211" s="4"/>
      <c r="Q211" s="4"/>
    </row>
    <row r="212" spans="2:17">
      <c r="B212" s="4"/>
      <c r="C212" s="13"/>
      <c r="D212" s="13"/>
      <c r="E212" s="4"/>
      <c r="F212" s="4"/>
      <c r="G212" s="13"/>
      <c r="H212" s="13"/>
      <c r="I212" s="13"/>
      <c r="J212" s="5"/>
      <c r="K212" s="4"/>
      <c r="L212" s="13"/>
      <c r="M212" s="4"/>
      <c r="N212" s="18"/>
      <c r="O212" s="18"/>
      <c r="P212" s="4"/>
      <c r="Q212" s="4"/>
    </row>
    <row r="213" spans="2:17">
      <c r="B213" s="4"/>
      <c r="C213" s="13"/>
      <c r="D213" s="13"/>
      <c r="E213" s="4"/>
      <c r="F213" s="4"/>
      <c r="G213" s="13"/>
      <c r="H213" s="13"/>
      <c r="I213" s="13"/>
      <c r="J213" s="5"/>
      <c r="K213" s="4"/>
      <c r="L213" s="13"/>
      <c r="M213" s="4"/>
      <c r="N213" s="18"/>
      <c r="O213" s="18"/>
      <c r="P213" s="4"/>
      <c r="Q213" s="4"/>
    </row>
    <row r="214" spans="2:17">
      <c r="B214" s="4"/>
      <c r="C214" s="13"/>
      <c r="D214" s="13"/>
      <c r="E214" s="4"/>
      <c r="F214" s="4"/>
      <c r="G214" s="13"/>
      <c r="H214" s="13"/>
      <c r="I214" s="13"/>
      <c r="J214" s="5"/>
      <c r="K214" s="4"/>
      <c r="L214" s="13"/>
      <c r="M214" s="4"/>
      <c r="N214" s="18"/>
      <c r="O214" s="18"/>
      <c r="P214" s="4"/>
      <c r="Q214" s="4"/>
    </row>
    <row r="215" spans="2:17">
      <c r="B215" s="4"/>
      <c r="C215" s="13"/>
      <c r="D215" s="13"/>
      <c r="E215" s="4"/>
      <c r="F215" s="4"/>
      <c r="G215" s="13"/>
      <c r="H215" s="13"/>
      <c r="I215" s="13"/>
      <c r="J215" s="5"/>
      <c r="K215" s="4"/>
      <c r="L215" s="13"/>
      <c r="M215" s="4"/>
      <c r="N215" s="18"/>
      <c r="O215" s="18"/>
      <c r="P215" s="4"/>
      <c r="Q215" s="4"/>
    </row>
    <row r="216" spans="2:17">
      <c r="B216" s="4"/>
      <c r="C216" s="13"/>
      <c r="D216" s="13"/>
      <c r="E216" s="4"/>
      <c r="F216" s="4"/>
      <c r="G216" s="13"/>
      <c r="H216" s="13"/>
      <c r="I216" s="13"/>
      <c r="J216" s="5"/>
      <c r="K216" s="4"/>
      <c r="L216" s="13"/>
      <c r="M216" s="4"/>
      <c r="N216" s="18"/>
      <c r="O216" s="18"/>
      <c r="P216" s="4"/>
      <c r="Q216" s="4"/>
    </row>
    <row r="217" spans="2:17">
      <c r="B217" s="4"/>
      <c r="C217" s="13"/>
      <c r="D217" s="13"/>
      <c r="E217" s="4"/>
      <c r="F217" s="4"/>
      <c r="G217" s="13"/>
      <c r="H217" s="13"/>
      <c r="I217" s="13"/>
      <c r="J217" s="5"/>
      <c r="K217" s="4"/>
      <c r="L217" s="13"/>
      <c r="M217" s="4"/>
      <c r="N217" s="18"/>
      <c r="O217" s="18"/>
      <c r="P217" s="4"/>
      <c r="Q217" s="4"/>
    </row>
    <row r="218" spans="2:17">
      <c r="B218" s="4"/>
      <c r="C218" s="13"/>
      <c r="D218" s="13"/>
      <c r="E218" s="4"/>
      <c r="F218" s="4"/>
      <c r="G218" s="13"/>
      <c r="H218" s="13"/>
      <c r="I218" s="13"/>
      <c r="J218" s="5"/>
      <c r="K218" s="4"/>
      <c r="L218" s="13"/>
      <c r="M218" s="4"/>
      <c r="N218" s="18"/>
      <c r="O218" s="18"/>
      <c r="P218" s="4"/>
      <c r="Q218" s="4"/>
    </row>
    <row r="219" spans="2:17">
      <c r="B219" s="4"/>
      <c r="C219" s="13"/>
      <c r="D219" s="13"/>
      <c r="E219" s="4"/>
      <c r="F219" s="4"/>
      <c r="G219" s="13"/>
      <c r="H219" s="13"/>
      <c r="I219" s="13"/>
      <c r="J219" s="5"/>
      <c r="K219" s="4"/>
      <c r="L219" s="13"/>
      <c r="M219" s="4"/>
      <c r="N219" s="18"/>
      <c r="O219" s="18"/>
      <c r="P219" s="4"/>
      <c r="Q219" s="4"/>
    </row>
    <row r="220" spans="2:17">
      <c r="B220" s="4"/>
      <c r="C220" s="13"/>
      <c r="D220" s="13"/>
      <c r="E220" s="4"/>
      <c r="F220" s="4"/>
      <c r="G220" s="13"/>
      <c r="H220" s="13"/>
      <c r="I220" s="13"/>
      <c r="J220" s="5"/>
      <c r="K220" s="4"/>
      <c r="L220" s="13"/>
      <c r="M220" s="4"/>
      <c r="N220" s="18"/>
      <c r="O220" s="18"/>
      <c r="P220" s="4"/>
      <c r="Q220" s="4"/>
    </row>
    <row r="221" spans="2:17">
      <c r="B221" s="4"/>
      <c r="C221" s="13"/>
      <c r="D221" s="13"/>
      <c r="E221" s="4"/>
      <c r="F221" s="4"/>
      <c r="G221" s="13"/>
      <c r="H221" s="13"/>
      <c r="I221" s="13"/>
      <c r="J221" s="5"/>
      <c r="K221" s="4"/>
      <c r="L221" s="13"/>
      <c r="M221" s="4"/>
      <c r="N221" s="18"/>
      <c r="O221" s="18"/>
      <c r="P221" s="4"/>
      <c r="Q221" s="4"/>
    </row>
    <row r="222" spans="2:17">
      <c r="B222" s="4"/>
      <c r="C222" s="13"/>
      <c r="D222" s="13"/>
      <c r="E222" s="4"/>
      <c r="F222" s="4"/>
      <c r="G222" s="13"/>
      <c r="H222" s="13"/>
      <c r="I222" s="13"/>
      <c r="J222" s="5"/>
      <c r="K222" s="4"/>
      <c r="L222" s="13"/>
      <c r="M222" s="4"/>
      <c r="N222" s="18"/>
      <c r="O222" s="18"/>
      <c r="P222" s="4"/>
      <c r="Q222" s="4"/>
    </row>
    <row r="223" spans="2:17">
      <c r="B223" s="4"/>
      <c r="C223" s="13"/>
      <c r="D223" s="13"/>
      <c r="E223" s="4"/>
      <c r="F223" s="4"/>
      <c r="G223" s="13"/>
      <c r="H223" s="13"/>
      <c r="I223" s="13"/>
      <c r="J223" s="5"/>
      <c r="K223" s="4"/>
      <c r="L223" s="13"/>
      <c r="M223" s="4"/>
      <c r="N223" s="18"/>
      <c r="O223" s="18"/>
      <c r="P223" s="4"/>
      <c r="Q223" s="4"/>
    </row>
    <row r="224" spans="2:17">
      <c r="B224" s="4"/>
      <c r="C224" s="13"/>
      <c r="D224" s="13"/>
      <c r="E224" s="4"/>
      <c r="F224" s="4"/>
      <c r="G224" s="13"/>
      <c r="H224" s="13"/>
      <c r="I224" s="13"/>
      <c r="J224" s="5"/>
      <c r="K224" s="4"/>
      <c r="L224" s="13"/>
      <c r="M224" s="4"/>
      <c r="N224" s="18"/>
      <c r="O224" s="18"/>
      <c r="P224" s="4"/>
      <c r="Q224" s="4"/>
    </row>
    <row r="225" spans="2:17">
      <c r="B225" s="4"/>
      <c r="C225" s="13"/>
      <c r="D225" s="13"/>
      <c r="E225" s="4"/>
      <c r="F225" s="4"/>
      <c r="G225" s="13"/>
      <c r="H225" s="13"/>
      <c r="I225" s="13"/>
      <c r="J225" s="5"/>
      <c r="K225" s="4"/>
      <c r="L225" s="13"/>
      <c r="M225" s="4"/>
      <c r="N225" s="18"/>
      <c r="O225" s="18"/>
      <c r="P225" s="4"/>
      <c r="Q225" s="4"/>
    </row>
    <row r="226" spans="2:17">
      <c r="B226" s="4"/>
      <c r="C226" s="13"/>
      <c r="D226" s="13"/>
      <c r="E226" s="4"/>
      <c r="F226" s="4"/>
      <c r="G226" s="13"/>
      <c r="H226" s="13"/>
      <c r="I226" s="13"/>
      <c r="J226" s="5"/>
      <c r="K226" s="4"/>
      <c r="L226" s="13"/>
      <c r="M226" s="4"/>
      <c r="N226" s="18"/>
      <c r="O226" s="18"/>
      <c r="P226" s="4"/>
      <c r="Q226" s="4"/>
    </row>
    <row r="227" spans="2:17">
      <c r="B227" s="4"/>
      <c r="C227" s="13"/>
      <c r="D227" s="13"/>
      <c r="E227" s="4"/>
      <c r="F227" s="4"/>
      <c r="G227" s="13"/>
      <c r="H227" s="13"/>
      <c r="I227" s="13"/>
      <c r="J227" s="5"/>
      <c r="K227" s="4"/>
      <c r="L227" s="13"/>
      <c r="M227" s="4"/>
      <c r="N227" s="18"/>
      <c r="O227" s="18"/>
      <c r="P227" s="4"/>
      <c r="Q227" s="4"/>
    </row>
    <row r="228" spans="2:17">
      <c r="B228" s="4"/>
      <c r="C228" s="13"/>
      <c r="D228" s="13"/>
      <c r="E228" s="4"/>
      <c r="F228" s="4"/>
      <c r="G228" s="13"/>
      <c r="H228" s="13"/>
      <c r="I228" s="13"/>
      <c r="J228" s="5"/>
      <c r="K228" s="4"/>
      <c r="L228" s="13"/>
      <c r="M228" s="4"/>
      <c r="N228" s="18"/>
      <c r="O228" s="18"/>
      <c r="P228" s="4"/>
      <c r="Q228" s="4"/>
    </row>
    <row r="229" spans="2:17">
      <c r="B229" s="4"/>
      <c r="C229" s="13"/>
      <c r="D229" s="13"/>
      <c r="E229" s="4"/>
      <c r="F229" s="4"/>
      <c r="G229" s="13"/>
      <c r="H229" s="13"/>
      <c r="I229" s="13"/>
      <c r="J229" s="5"/>
      <c r="K229" s="4"/>
      <c r="L229" s="13"/>
      <c r="M229" s="4"/>
      <c r="N229" s="18"/>
      <c r="O229" s="18"/>
      <c r="P229" s="4"/>
      <c r="Q229" s="4"/>
    </row>
    <row r="230" spans="2:17">
      <c r="B230" s="4"/>
      <c r="C230" s="13"/>
      <c r="D230" s="13"/>
      <c r="E230" s="4"/>
      <c r="F230" s="4"/>
      <c r="G230" s="13"/>
      <c r="H230" s="13"/>
      <c r="I230" s="13"/>
      <c r="J230" s="5"/>
      <c r="K230" s="4"/>
      <c r="L230" s="13"/>
      <c r="M230" s="4"/>
      <c r="N230" s="18"/>
      <c r="O230" s="18"/>
      <c r="P230" s="4"/>
      <c r="Q230" s="4"/>
    </row>
    <row r="231" spans="2:17">
      <c r="B231" s="4"/>
      <c r="C231" s="13"/>
      <c r="D231" s="13"/>
      <c r="E231" s="4"/>
      <c r="F231" s="4"/>
      <c r="G231" s="13"/>
      <c r="H231" s="13"/>
      <c r="I231" s="13"/>
      <c r="J231" s="5"/>
      <c r="K231" s="4"/>
      <c r="L231" s="13"/>
      <c r="M231" s="4"/>
      <c r="N231" s="18"/>
      <c r="O231" s="18"/>
      <c r="P231" s="4"/>
      <c r="Q231" s="4"/>
    </row>
    <row r="232" spans="2:17">
      <c r="B232" s="4"/>
      <c r="C232" s="13"/>
      <c r="D232" s="13"/>
      <c r="E232" s="4"/>
      <c r="F232" s="4"/>
      <c r="G232" s="13"/>
      <c r="H232" s="13"/>
      <c r="I232" s="13"/>
      <c r="J232" s="5"/>
      <c r="K232" s="4"/>
      <c r="L232" s="13"/>
      <c r="M232" s="4"/>
      <c r="N232" s="18"/>
      <c r="O232" s="18"/>
      <c r="P232" s="4"/>
      <c r="Q232" s="4"/>
    </row>
    <row r="233" spans="2:17">
      <c r="B233" s="4"/>
      <c r="C233" s="13"/>
      <c r="D233" s="13"/>
      <c r="E233" s="4"/>
      <c r="F233" s="4"/>
      <c r="G233" s="13"/>
      <c r="H233" s="13"/>
      <c r="I233" s="13"/>
      <c r="J233" s="5"/>
      <c r="K233" s="4"/>
      <c r="L233" s="13"/>
      <c r="M233" s="4"/>
      <c r="N233" s="18"/>
      <c r="O233" s="18"/>
      <c r="P233" s="4"/>
      <c r="Q233" s="4"/>
    </row>
    <row r="234" spans="2:17">
      <c r="B234" s="4"/>
      <c r="C234" s="13"/>
      <c r="D234" s="13"/>
      <c r="E234" s="4"/>
      <c r="F234" s="4"/>
      <c r="G234" s="13"/>
      <c r="H234" s="13"/>
      <c r="I234" s="13"/>
      <c r="J234" s="5"/>
      <c r="K234" s="4"/>
      <c r="L234" s="13"/>
      <c r="M234" s="4"/>
      <c r="N234" s="18"/>
      <c r="O234" s="18"/>
      <c r="P234" s="4"/>
      <c r="Q234" s="4"/>
    </row>
    <row r="235" spans="2:17">
      <c r="B235" s="4"/>
      <c r="C235" s="13"/>
      <c r="D235" s="13"/>
      <c r="E235" s="4"/>
      <c r="F235" s="4"/>
      <c r="G235" s="13"/>
      <c r="H235" s="13"/>
      <c r="I235" s="13"/>
      <c r="J235" s="5"/>
      <c r="K235" s="4"/>
      <c r="L235" s="13"/>
      <c r="M235" s="4"/>
      <c r="N235" s="18"/>
      <c r="O235" s="18"/>
      <c r="P235" s="4"/>
      <c r="Q235" s="4"/>
    </row>
    <row r="236" spans="2:17">
      <c r="B236" s="4"/>
      <c r="C236" s="13"/>
      <c r="D236" s="13"/>
      <c r="E236" s="4"/>
      <c r="F236" s="4"/>
      <c r="G236" s="13"/>
      <c r="H236" s="13"/>
      <c r="I236" s="13"/>
      <c r="J236" s="5"/>
      <c r="K236" s="4"/>
      <c r="L236" s="13"/>
      <c r="M236" s="4"/>
      <c r="N236" s="18"/>
      <c r="O236" s="18"/>
      <c r="P236" s="4"/>
      <c r="Q236" s="4"/>
    </row>
    <row r="237" spans="2:17">
      <c r="B237" s="4"/>
      <c r="C237" s="13"/>
      <c r="D237" s="13"/>
      <c r="E237" s="4"/>
      <c r="F237" s="4"/>
      <c r="G237" s="13"/>
      <c r="H237" s="13"/>
      <c r="I237" s="13"/>
      <c r="J237" s="5"/>
      <c r="K237" s="4"/>
      <c r="L237" s="13"/>
      <c r="M237" s="4"/>
      <c r="N237" s="18"/>
      <c r="O237" s="18"/>
      <c r="P237" s="4"/>
      <c r="Q237" s="4"/>
    </row>
    <row r="238" spans="2:17">
      <c r="B238" s="4"/>
      <c r="C238" s="13"/>
      <c r="D238" s="13"/>
      <c r="E238" s="4"/>
      <c r="F238" s="4"/>
      <c r="G238" s="13"/>
      <c r="H238" s="13"/>
      <c r="I238" s="13"/>
      <c r="J238" s="5"/>
      <c r="K238" s="4"/>
      <c r="L238" s="13"/>
      <c r="M238" s="4"/>
      <c r="N238" s="18"/>
      <c r="O238" s="18"/>
      <c r="P238" s="4"/>
      <c r="Q238" s="4"/>
    </row>
    <row r="239" spans="2:17">
      <c r="B239" s="4"/>
      <c r="C239" s="13"/>
      <c r="D239" s="13"/>
      <c r="E239" s="4"/>
      <c r="F239" s="4"/>
      <c r="G239" s="13"/>
      <c r="H239" s="13"/>
      <c r="I239" s="13"/>
      <c r="J239" s="5"/>
      <c r="K239" s="4"/>
      <c r="L239" s="13"/>
      <c r="M239" s="4"/>
      <c r="N239" s="18"/>
      <c r="O239" s="18"/>
      <c r="P239" s="4"/>
      <c r="Q239" s="4"/>
    </row>
    <row r="240" spans="2:17">
      <c r="B240" s="4"/>
      <c r="C240" s="13"/>
      <c r="D240" s="13"/>
      <c r="E240" s="4"/>
      <c r="F240" s="4"/>
      <c r="G240" s="13"/>
      <c r="H240" s="13"/>
      <c r="I240" s="13"/>
      <c r="J240" s="5"/>
      <c r="K240" s="4"/>
      <c r="L240" s="13"/>
      <c r="M240" s="4"/>
      <c r="N240" s="18"/>
      <c r="O240" s="18"/>
      <c r="P240" s="4"/>
      <c r="Q240" s="4"/>
    </row>
    <row r="241" spans="2:17">
      <c r="B241" s="4"/>
      <c r="C241" s="13"/>
      <c r="D241" s="13"/>
      <c r="E241" s="4"/>
      <c r="F241" s="4"/>
      <c r="G241" s="13"/>
      <c r="H241" s="13"/>
      <c r="I241" s="13"/>
      <c r="J241" s="5"/>
      <c r="K241" s="4"/>
      <c r="L241" s="13"/>
      <c r="M241" s="4"/>
      <c r="N241" s="18"/>
      <c r="O241" s="18"/>
      <c r="P241" s="4"/>
      <c r="Q241" s="4"/>
    </row>
    <row r="242" spans="2:17">
      <c r="B242" s="4"/>
      <c r="C242" s="13"/>
      <c r="D242" s="13"/>
      <c r="E242" s="4"/>
      <c r="F242" s="4"/>
      <c r="G242" s="13"/>
      <c r="H242" s="13"/>
      <c r="I242" s="13"/>
      <c r="J242" s="5"/>
      <c r="K242" s="4"/>
      <c r="L242" s="13"/>
      <c r="M242" s="4"/>
      <c r="N242" s="18"/>
      <c r="O242" s="18"/>
      <c r="P242" s="4"/>
      <c r="Q242" s="4"/>
    </row>
    <row r="243" spans="2:17">
      <c r="B243" s="4"/>
      <c r="C243" s="13"/>
      <c r="D243" s="13"/>
      <c r="E243" s="4"/>
      <c r="F243" s="4"/>
      <c r="G243" s="13"/>
      <c r="H243" s="13"/>
      <c r="I243" s="13"/>
      <c r="J243" s="5"/>
      <c r="K243" s="4"/>
      <c r="L243" s="13"/>
      <c r="M243" s="4"/>
      <c r="N243" s="18"/>
      <c r="O243" s="18"/>
      <c r="P243" s="4"/>
      <c r="Q243" s="4"/>
    </row>
    <row r="244" spans="2:17">
      <c r="B244" s="4"/>
      <c r="C244" s="13"/>
      <c r="D244" s="13"/>
      <c r="E244" s="4"/>
      <c r="F244" s="4"/>
      <c r="G244" s="13"/>
      <c r="H244" s="13"/>
      <c r="I244" s="13"/>
      <c r="J244" s="5"/>
      <c r="K244" s="4"/>
      <c r="L244" s="13"/>
      <c r="M244" s="4"/>
      <c r="N244" s="18"/>
      <c r="O244" s="18"/>
      <c r="P244" s="4"/>
      <c r="Q244" s="4"/>
    </row>
    <row r="245" spans="2:17">
      <c r="B245" s="4"/>
      <c r="C245" s="13"/>
      <c r="D245" s="13"/>
      <c r="E245" s="4"/>
      <c r="F245" s="4"/>
      <c r="G245" s="13"/>
      <c r="H245" s="13"/>
      <c r="I245" s="13"/>
      <c r="J245" s="5"/>
      <c r="K245" s="4"/>
      <c r="L245" s="13"/>
      <c r="M245" s="4"/>
      <c r="N245" s="18"/>
      <c r="O245" s="18"/>
      <c r="P245" s="4"/>
      <c r="Q245" s="4"/>
    </row>
    <row r="246" spans="2:17">
      <c r="B246" s="4"/>
      <c r="C246" s="13"/>
      <c r="D246" s="13"/>
      <c r="E246" s="4"/>
      <c r="F246" s="4"/>
      <c r="G246" s="13"/>
      <c r="H246" s="13"/>
      <c r="I246" s="13"/>
      <c r="J246" s="5"/>
      <c r="K246" s="4"/>
      <c r="L246" s="13"/>
      <c r="M246" s="4"/>
      <c r="N246" s="18"/>
      <c r="O246" s="18"/>
      <c r="P246" s="4"/>
      <c r="Q246" s="4"/>
    </row>
    <row r="247" spans="2:17">
      <c r="B247" s="4"/>
      <c r="C247" s="13"/>
      <c r="D247" s="13"/>
      <c r="E247" s="4"/>
      <c r="F247" s="4"/>
      <c r="G247" s="13"/>
      <c r="H247" s="13"/>
      <c r="I247" s="13"/>
      <c r="J247" s="5"/>
      <c r="K247" s="4"/>
      <c r="L247" s="13"/>
      <c r="M247" s="4"/>
      <c r="N247" s="18"/>
      <c r="O247" s="18"/>
      <c r="P247" s="4"/>
      <c r="Q247" s="4"/>
    </row>
    <row r="248" spans="2:17">
      <c r="B248" s="4"/>
      <c r="C248" s="13"/>
      <c r="D248" s="13"/>
      <c r="E248" s="4"/>
      <c r="F248" s="4"/>
      <c r="G248" s="13"/>
      <c r="H248" s="13"/>
      <c r="I248" s="13"/>
      <c r="J248" s="5"/>
      <c r="K248" s="4"/>
      <c r="L248" s="13"/>
      <c r="M248" s="4"/>
      <c r="N248" s="18"/>
      <c r="O248" s="18"/>
      <c r="P248" s="4"/>
      <c r="Q248" s="4"/>
    </row>
    <row r="249" spans="2:17">
      <c r="B249" s="4"/>
      <c r="C249" s="13"/>
      <c r="D249" s="13"/>
      <c r="E249" s="4"/>
      <c r="F249" s="4"/>
      <c r="G249" s="13"/>
      <c r="H249" s="13"/>
      <c r="I249" s="13"/>
      <c r="J249" s="5"/>
      <c r="K249" s="4"/>
      <c r="L249" s="13"/>
      <c r="M249" s="4"/>
      <c r="N249" s="18"/>
      <c r="O249" s="18"/>
      <c r="P249" s="4"/>
      <c r="Q249" s="4"/>
    </row>
    <row r="250" spans="2:17">
      <c r="B250" s="4"/>
      <c r="C250" s="13"/>
      <c r="D250" s="13"/>
      <c r="E250" s="4"/>
      <c r="F250" s="4"/>
      <c r="G250" s="13"/>
      <c r="H250" s="13"/>
      <c r="I250" s="13"/>
      <c r="J250" s="5"/>
      <c r="K250" s="4"/>
      <c r="L250" s="13"/>
      <c r="M250" s="4"/>
      <c r="N250" s="18"/>
      <c r="O250" s="18"/>
      <c r="P250" s="4"/>
      <c r="Q250" s="4"/>
    </row>
    <row r="251" spans="2:17">
      <c r="B251" s="4"/>
      <c r="C251" s="13"/>
      <c r="D251" s="13"/>
      <c r="E251" s="4"/>
      <c r="F251" s="4"/>
      <c r="G251" s="13"/>
      <c r="H251" s="13"/>
      <c r="I251" s="13"/>
      <c r="J251" s="5"/>
      <c r="K251" s="4"/>
      <c r="L251" s="13"/>
      <c r="M251" s="4"/>
      <c r="N251" s="18"/>
      <c r="O251" s="18"/>
      <c r="P251" s="4"/>
      <c r="Q251" s="4"/>
    </row>
    <row r="252" spans="2:17">
      <c r="B252" s="4"/>
      <c r="C252" s="13"/>
      <c r="D252" s="13"/>
      <c r="E252" s="4"/>
      <c r="F252" s="4"/>
      <c r="G252" s="13"/>
      <c r="H252" s="13"/>
      <c r="I252" s="13"/>
      <c r="J252" s="5"/>
      <c r="K252" s="4"/>
      <c r="L252" s="13"/>
      <c r="M252" s="4"/>
      <c r="N252" s="18"/>
      <c r="O252" s="18"/>
      <c r="P252" s="4"/>
      <c r="Q252" s="4"/>
    </row>
    <row r="253" spans="2:17">
      <c r="B253" s="4"/>
      <c r="C253" s="13"/>
      <c r="D253" s="13"/>
      <c r="E253" s="4"/>
      <c r="F253" s="4"/>
      <c r="G253" s="13"/>
      <c r="H253" s="13"/>
      <c r="I253" s="13"/>
      <c r="J253" s="5"/>
      <c r="K253" s="4"/>
      <c r="L253" s="13"/>
      <c r="M253" s="4"/>
      <c r="N253" s="18"/>
      <c r="O253" s="18"/>
      <c r="P253" s="4"/>
      <c r="Q253" s="4"/>
    </row>
    <row r="254" spans="2:17">
      <c r="B254" s="4"/>
      <c r="C254" s="13"/>
      <c r="D254" s="13"/>
      <c r="E254" s="4"/>
      <c r="F254" s="4"/>
      <c r="G254" s="13"/>
      <c r="H254" s="13"/>
      <c r="I254" s="13"/>
      <c r="J254" s="5"/>
      <c r="K254" s="4"/>
      <c r="L254" s="13"/>
      <c r="M254" s="4"/>
      <c r="N254" s="18"/>
      <c r="O254" s="18"/>
      <c r="P254" s="4"/>
      <c r="Q254" s="4"/>
    </row>
    <row r="255" spans="2:17">
      <c r="B255" s="4"/>
      <c r="C255" s="13"/>
      <c r="D255" s="13"/>
      <c r="E255" s="4"/>
      <c r="F255" s="4"/>
      <c r="G255" s="13"/>
      <c r="H255" s="13"/>
      <c r="I255" s="13"/>
      <c r="J255" s="5"/>
      <c r="K255" s="4"/>
      <c r="L255" s="13"/>
      <c r="M255" s="4"/>
      <c r="N255" s="18"/>
      <c r="O255" s="18"/>
      <c r="P255" s="4"/>
      <c r="Q255" s="4"/>
    </row>
    <row r="256" spans="2:17">
      <c r="B256" s="4"/>
      <c r="C256" s="13"/>
      <c r="D256" s="13"/>
      <c r="E256" s="4"/>
      <c r="F256" s="4"/>
      <c r="G256" s="13"/>
      <c r="H256" s="13"/>
      <c r="I256" s="13"/>
      <c r="J256" s="5"/>
      <c r="K256" s="4"/>
      <c r="L256" s="13"/>
      <c r="M256" s="4"/>
      <c r="N256" s="18"/>
      <c r="O256" s="18"/>
      <c r="P256" s="4"/>
      <c r="Q256" s="4"/>
    </row>
    <row r="257" spans="2:17">
      <c r="B257" s="4"/>
      <c r="C257" s="13"/>
      <c r="D257" s="13"/>
      <c r="E257" s="4"/>
      <c r="F257" s="4"/>
      <c r="G257" s="13"/>
      <c r="H257" s="13"/>
      <c r="I257" s="13"/>
      <c r="J257" s="5"/>
      <c r="K257" s="4"/>
      <c r="L257" s="13"/>
      <c r="M257" s="4"/>
      <c r="N257" s="18"/>
      <c r="O257" s="18"/>
      <c r="P257" s="4"/>
      <c r="Q257" s="4"/>
    </row>
    <row r="258" spans="2:17">
      <c r="B258" s="4"/>
      <c r="C258" s="13"/>
      <c r="D258" s="13"/>
      <c r="E258" s="4"/>
      <c r="F258" s="4"/>
      <c r="G258" s="13"/>
      <c r="H258" s="13"/>
      <c r="I258" s="13"/>
      <c r="J258" s="5"/>
      <c r="K258" s="4"/>
      <c r="L258" s="13"/>
      <c r="M258" s="4"/>
      <c r="N258" s="18"/>
      <c r="O258" s="18"/>
      <c r="P258" s="4"/>
      <c r="Q258" s="4"/>
    </row>
    <row r="259" spans="2:17">
      <c r="B259" s="4"/>
      <c r="C259" s="13"/>
      <c r="D259" s="13"/>
      <c r="E259" s="4"/>
      <c r="F259" s="4"/>
      <c r="G259" s="13"/>
      <c r="H259" s="13"/>
      <c r="I259" s="13"/>
      <c r="J259" s="5"/>
      <c r="K259" s="4"/>
      <c r="L259" s="13"/>
      <c r="M259" s="4"/>
      <c r="N259" s="18"/>
      <c r="O259" s="18"/>
      <c r="P259" s="4"/>
      <c r="Q259" s="4"/>
    </row>
    <row r="260" spans="2:17">
      <c r="B260" s="4"/>
      <c r="C260" s="13"/>
      <c r="D260" s="13"/>
      <c r="E260" s="4"/>
      <c r="F260" s="4"/>
      <c r="G260" s="13"/>
      <c r="H260" s="13"/>
      <c r="I260" s="13"/>
      <c r="J260" s="5"/>
      <c r="K260" s="4"/>
      <c r="L260" s="13"/>
      <c r="M260" s="4"/>
      <c r="N260" s="18"/>
      <c r="O260" s="18"/>
      <c r="P260" s="4"/>
      <c r="Q260" s="4"/>
    </row>
    <row r="261" spans="2:17">
      <c r="B261" s="4"/>
      <c r="C261" s="13"/>
      <c r="D261" s="13"/>
      <c r="E261" s="4"/>
      <c r="F261" s="4"/>
      <c r="G261" s="13"/>
      <c r="H261" s="13"/>
      <c r="I261" s="13"/>
      <c r="J261" s="5"/>
      <c r="K261" s="4"/>
      <c r="L261" s="13"/>
      <c r="M261" s="4"/>
      <c r="N261" s="18"/>
      <c r="O261" s="18"/>
      <c r="P261" s="4"/>
      <c r="Q261" s="4"/>
    </row>
    <row r="262" spans="2:17">
      <c r="B262" s="4"/>
      <c r="C262" s="13"/>
      <c r="D262" s="13"/>
      <c r="E262" s="4"/>
      <c r="F262" s="4"/>
      <c r="G262" s="13"/>
      <c r="H262" s="13"/>
      <c r="I262" s="13"/>
      <c r="J262" s="5"/>
      <c r="K262" s="4"/>
      <c r="L262" s="13"/>
      <c r="M262" s="4"/>
      <c r="N262" s="18"/>
      <c r="O262" s="18"/>
      <c r="P262" s="4"/>
      <c r="Q262" s="4"/>
    </row>
    <row r="263" spans="2:17">
      <c r="B263" s="4"/>
      <c r="C263" s="13"/>
      <c r="D263" s="13"/>
      <c r="E263" s="4"/>
      <c r="F263" s="4"/>
      <c r="G263" s="13"/>
      <c r="H263" s="13"/>
      <c r="I263" s="13"/>
      <c r="J263" s="5"/>
      <c r="K263" s="4"/>
      <c r="L263" s="13"/>
      <c r="M263" s="4"/>
      <c r="N263" s="18"/>
      <c r="O263" s="18"/>
      <c r="P263" s="4"/>
      <c r="Q263" s="4"/>
    </row>
    <row r="264" spans="2:17">
      <c r="B264" s="4"/>
      <c r="C264" s="13"/>
      <c r="D264" s="13"/>
      <c r="E264" s="4"/>
      <c r="F264" s="4"/>
      <c r="G264" s="13"/>
      <c r="H264" s="13"/>
      <c r="I264" s="13"/>
      <c r="J264" s="5"/>
      <c r="K264" s="4"/>
      <c r="L264" s="13"/>
      <c r="M264" s="4"/>
      <c r="N264" s="18"/>
      <c r="O264" s="18"/>
      <c r="P264" s="4"/>
      <c r="Q264" s="4"/>
    </row>
    <row r="265" spans="2:17">
      <c r="B265" s="4"/>
      <c r="C265" s="13"/>
      <c r="D265" s="13"/>
      <c r="E265" s="4"/>
      <c r="F265" s="4"/>
      <c r="G265" s="13"/>
      <c r="H265" s="13"/>
      <c r="I265" s="13"/>
      <c r="J265" s="5"/>
      <c r="K265" s="4"/>
      <c r="L265" s="13"/>
      <c r="M265" s="4"/>
      <c r="N265" s="18"/>
      <c r="O265" s="18"/>
      <c r="P265" s="4"/>
      <c r="Q265" s="4"/>
    </row>
    <row r="266" spans="2:17">
      <c r="B266" s="4"/>
      <c r="C266" s="13"/>
      <c r="D266" s="13"/>
      <c r="E266" s="4"/>
      <c r="F266" s="4"/>
      <c r="G266" s="13"/>
      <c r="H266" s="13"/>
      <c r="I266" s="13"/>
      <c r="J266" s="5"/>
      <c r="K266" s="4"/>
      <c r="L266" s="13"/>
      <c r="M266" s="4"/>
      <c r="N266" s="18"/>
      <c r="O266" s="18"/>
      <c r="P266" s="4"/>
      <c r="Q266" s="4"/>
    </row>
    <row r="267" spans="2:17">
      <c r="B267" s="4"/>
      <c r="C267" s="13"/>
      <c r="D267" s="13"/>
      <c r="E267" s="4"/>
      <c r="F267" s="4"/>
      <c r="G267" s="13"/>
      <c r="H267" s="13"/>
      <c r="I267" s="13"/>
      <c r="J267" s="5"/>
      <c r="K267" s="4"/>
      <c r="L267" s="13"/>
      <c r="M267" s="4"/>
      <c r="N267" s="18"/>
      <c r="O267" s="18"/>
      <c r="P267" s="4"/>
      <c r="Q267" s="4"/>
    </row>
    <row r="268" spans="2:17">
      <c r="B268" s="4"/>
      <c r="C268" s="13"/>
      <c r="D268" s="13"/>
      <c r="E268" s="4"/>
      <c r="F268" s="4"/>
      <c r="G268" s="13"/>
      <c r="H268" s="13"/>
      <c r="I268" s="13"/>
      <c r="J268" s="5"/>
      <c r="K268" s="4"/>
      <c r="L268" s="13"/>
      <c r="M268" s="4"/>
      <c r="N268" s="18"/>
      <c r="O268" s="18"/>
      <c r="P268" s="4"/>
      <c r="Q268" s="4"/>
    </row>
    <row r="269" spans="2:17">
      <c r="B269" s="4"/>
      <c r="C269" s="13"/>
      <c r="D269" s="13"/>
      <c r="E269" s="4"/>
      <c r="F269" s="4"/>
      <c r="G269" s="13"/>
      <c r="H269" s="13"/>
      <c r="I269" s="13"/>
      <c r="J269" s="5"/>
      <c r="K269" s="4"/>
      <c r="L269" s="13"/>
      <c r="M269" s="4"/>
      <c r="N269" s="18"/>
      <c r="O269" s="18"/>
      <c r="P269" s="4"/>
      <c r="Q269" s="4"/>
    </row>
    <row r="270" spans="2:17">
      <c r="B270" s="4"/>
      <c r="C270" s="13"/>
      <c r="D270" s="13"/>
      <c r="E270" s="4"/>
      <c r="F270" s="4"/>
      <c r="G270" s="13"/>
      <c r="H270" s="13"/>
      <c r="I270" s="13"/>
      <c r="J270" s="5"/>
      <c r="K270" s="4"/>
      <c r="L270" s="13"/>
      <c r="M270" s="4"/>
      <c r="N270" s="18"/>
      <c r="O270" s="18"/>
      <c r="P270" s="4"/>
      <c r="Q270" s="4"/>
    </row>
    <row r="271" spans="2:17">
      <c r="B271" s="4"/>
      <c r="C271" s="13"/>
      <c r="D271" s="13"/>
      <c r="E271" s="4"/>
      <c r="F271" s="4"/>
      <c r="G271" s="13"/>
      <c r="H271" s="13"/>
      <c r="I271" s="13"/>
      <c r="J271" s="5"/>
      <c r="K271" s="4"/>
      <c r="L271" s="13"/>
      <c r="M271" s="4"/>
      <c r="N271" s="18"/>
      <c r="O271" s="18"/>
      <c r="P271" s="4"/>
      <c r="Q271" s="4"/>
    </row>
    <row r="272" spans="2:17">
      <c r="B272" s="4"/>
      <c r="C272" s="13"/>
      <c r="D272" s="13"/>
      <c r="E272" s="4"/>
      <c r="F272" s="4"/>
      <c r="G272" s="13"/>
      <c r="H272" s="13"/>
      <c r="I272" s="13"/>
      <c r="J272" s="5"/>
      <c r="K272" s="4"/>
      <c r="L272" s="13"/>
      <c r="M272" s="4"/>
      <c r="N272" s="18"/>
      <c r="O272" s="18"/>
      <c r="P272" s="4"/>
      <c r="Q272" s="4"/>
    </row>
    <row r="273" spans="2:17">
      <c r="B273" s="4"/>
      <c r="C273" s="13"/>
      <c r="D273" s="13"/>
      <c r="E273" s="4"/>
      <c r="F273" s="4"/>
      <c r="G273" s="13"/>
      <c r="H273" s="13"/>
      <c r="I273" s="13"/>
      <c r="J273" s="5"/>
      <c r="K273" s="4"/>
      <c r="L273" s="13"/>
      <c r="M273" s="4"/>
      <c r="N273" s="18"/>
      <c r="O273" s="18"/>
      <c r="P273" s="4"/>
      <c r="Q273" s="4"/>
    </row>
    <row r="274" spans="2:17">
      <c r="B274" s="4"/>
      <c r="C274" s="13"/>
      <c r="D274" s="13"/>
      <c r="E274" s="4"/>
      <c r="F274" s="4"/>
      <c r="G274" s="13"/>
      <c r="H274" s="13"/>
      <c r="I274" s="13"/>
      <c r="J274" s="5"/>
      <c r="K274" s="4"/>
      <c r="L274" s="13"/>
      <c r="M274" s="4"/>
      <c r="N274" s="18"/>
      <c r="O274" s="18"/>
      <c r="P274" s="4"/>
      <c r="Q274" s="4"/>
    </row>
    <row r="275" spans="2:17">
      <c r="B275" s="4"/>
      <c r="C275" s="13"/>
      <c r="D275" s="13"/>
      <c r="E275" s="4"/>
      <c r="F275" s="4"/>
      <c r="G275" s="13"/>
      <c r="H275" s="13"/>
      <c r="I275" s="13"/>
      <c r="J275" s="5"/>
      <c r="K275" s="4"/>
      <c r="L275" s="13"/>
      <c r="M275" s="4"/>
      <c r="N275" s="18"/>
      <c r="O275" s="18"/>
      <c r="P275" s="4"/>
      <c r="Q275" s="4"/>
    </row>
    <row r="276" spans="2:17">
      <c r="B276" s="4"/>
      <c r="C276" s="13"/>
      <c r="D276" s="13"/>
      <c r="E276" s="4"/>
      <c r="F276" s="4"/>
      <c r="G276" s="13"/>
      <c r="H276" s="13"/>
      <c r="I276" s="13"/>
      <c r="J276" s="5"/>
      <c r="K276" s="4"/>
      <c r="L276" s="13"/>
      <c r="M276" s="4"/>
      <c r="N276" s="18"/>
      <c r="O276" s="18"/>
      <c r="P276" s="4"/>
      <c r="Q276" s="4"/>
    </row>
    <row r="277" spans="2:17">
      <c r="B277" s="4"/>
      <c r="C277" s="13"/>
      <c r="D277" s="13"/>
      <c r="E277" s="4"/>
      <c r="F277" s="4"/>
      <c r="G277" s="13"/>
      <c r="H277" s="13"/>
      <c r="I277" s="13"/>
      <c r="J277" s="5"/>
      <c r="K277" s="4"/>
      <c r="L277" s="13"/>
      <c r="M277" s="4"/>
      <c r="N277" s="18"/>
      <c r="O277" s="18"/>
      <c r="P277" s="4"/>
      <c r="Q277" s="4"/>
    </row>
    <row r="278" spans="2:17">
      <c r="B278" s="4"/>
      <c r="C278" s="13"/>
      <c r="D278" s="13"/>
      <c r="E278" s="4"/>
      <c r="F278" s="4"/>
      <c r="G278" s="13"/>
      <c r="H278" s="13"/>
      <c r="I278" s="13"/>
      <c r="J278" s="5"/>
      <c r="K278" s="4"/>
      <c r="L278" s="13"/>
      <c r="M278" s="4"/>
      <c r="N278" s="18"/>
      <c r="O278" s="18"/>
      <c r="P278" s="4"/>
      <c r="Q278" s="4"/>
    </row>
    <row r="279" spans="2:17">
      <c r="B279" s="4"/>
      <c r="C279" s="13"/>
      <c r="D279" s="13"/>
      <c r="E279" s="4"/>
      <c r="F279" s="4"/>
      <c r="G279" s="13"/>
      <c r="H279" s="13"/>
      <c r="I279" s="13"/>
      <c r="J279" s="5"/>
      <c r="K279" s="4"/>
      <c r="L279" s="13"/>
      <c r="M279" s="4"/>
      <c r="N279" s="18"/>
      <c r="O279" s="18"/>
      <c r="P279" s="4"/>
      <c r="Q279" s="4"/>
    </row>
    <row r="280" spans="2:17">
      <c r="B280" s="4"/>
      <c r="C280" s="13"/>
      <c r="D280" s="13"/>
      <c r="E280" s="4"/>
      <c r="F280" s="4"/>
      <c r="G280" s="13"/>
      <c r="H280" s="13"/>
      <c r="I280" s="13"/>
      <c r="J280" s="5"/>
      <c r="K280" s="4"/>
      <c r="L280" s="13"/>
      <c r="M280" s="4"/>
      <c r="N280" s="18"/>
      <c r="O280" s="18"/>
      <c r="P280" s="4"/>
      <c r="Q280" s="4"/>
    </row>
    <row r="281" spans="2:17">
      <c r="B281" s="4"/>
      <c r="C281" s="13"/>
      <c r="D281" s="13"/>
      <c r="E281" s="4"/>
      <c r="F281" s="4"/>
      <c r="G281" s="13"/>
      <c r="H281" s="13"/>
      <c r="I281" s="13"/>
      <c r="J281" s="5"/>
      <c r="K281" s="4"/>
      <c r="L281" s="13"/>
      <c r="M281" s="4"/>
      <c r="N281" s="18"/>
      <c r="O281" s="18"/>
      <c r="P281" s="4"/>
      <c r="Q281" s="4"/>
    </row>
    <row r="282" spans="2:17">
      <c r="B282" s="4"/>
      <c r="C282" s="13"/>
      <c r="D282" s="13"/>
      <c r="E282" s="4"/>
      <c r="F282" s="4"/>
      <c r="G282" s="13"/>
      <c r="H282" s="13"/>
      <c r="I282" s="13"/>
      <c r="J282" s="5"/>
      <c r="K282" s="4"/>
      <c r="L282" s="13"/>
      <c r="M282" s="4"/>
      <c r="N282" s="18"/>
      <c r="O282" s="18"/>
      <c r="P282" s="4"/>
      <c r="Q282" s="4"/>
    </row>
    <row r="283" spans="2:17">
      <c r="B283" s="4"/>
      <c r="C283" s="13"/>
      <c r="D283" s="13"/>
      <c r="E283" s="4"/>
      <c r="F283" s="4"/>
      <c r="G283" s="13"/>
      <c r="H283" s="13"/>
      <c r="I283" s="13"/>
      <c r="J283" s="5"/>
      <c r="K283" s="4"/>
      <c r="L283" s="13"/>
      <c r="M283" s="4"/>
      <c r="N283" s="18"/>
      <c r="O283" s="18"/>
      <c r="P283" s="4"/>
      <c r="Q283" s="4"/>
    </row>
    <row r="284" spans="2:17">
      <c r="B284" s="4"/>
      <c r="C284" s="13"/>
      <c r="D284" s="13"/>
      <c r="E284" s="4"/>
      <c r="F284" s="4"/>
      <c r="G284" s="13"/>
      <c r="H284" s="13"/>
      <c r="I284" s="13"/>
      <c r="J284" s="5"/>
      <c r="K284" s="4"/>
      <c r="L284" s="13"/>
      <c r="M284" s="4"/>
      <c r="N284" s="18"/>
      <c r="O284" s="18"/>
      <c r="P284" s="4"/>
      <c r="Q284" s="4"/>
    </row>
    <row r="285" spans="2:17">
      <c r="B285" s="4"/>
      <c r="C285" s="13"/>
      <c r="D285" s="13"/>
      <c r="E285" s="4"/>
      <c r="F285" s="4"/>
      <c r="G285" s="13"/>
      <c r="H285" s="13"/>
      <c r="I285" s="13"/>
      <c r="J285" s="5"/>
      <c r="K285" s="4"/>
      <c r="L285" s="13"/>
      <c r="M285" s="4"/>
      <c r="N285" s="18"/>
      <c r="O285" s="18"/>
      <c r="P285" s="4"/>
      <c r="Q285" s="4"/>
    </row>
    <row r="286" spans="2:17">
      <c r="B286" s="4"/>
      <c r="C286" s="13"/>
      <c r="D286" s="13"/>
      <c r="E286" s="4"/>
      <c r="F286" s="4"/>
      <c r="G286" s="13"/>
      <c r="H286" s="13"/>
      <c r="I286" s="13"/>
      <c r="J286" s="5"/>
      <c r="K286" s="4"/>
      <c r="L286" s="13"/>
      <c r="M286" s="4"/>
      <c r="N286" s="18"/>
      <c r="O286" s="18"/>
      <c r="P286" s="4"/>
      <c r="Q286" s="4"/>
    </row>
    <row r="287" spans="2:17">
      <c r="B287" s="4"/>
      <c r="C287" s="13"/>
      <c r="D287" s="13"/>
      <c r="E287" s="4"/>
      <c r="F287" s="4"/>
      <c r="G287" s="13"/>
      <c r="H287" s="13"/>
      <c r="I287" s="13"/>
      <c r="J287" s="5"/>
      <c r="K287" s="4"/>
      <c r="L287" s="13"/>
      <c r="M287" s="4"/>
      <c r="N287" s="18"/>
      <c r="O287" s="18"/>
      <c r="P287" s="4"/>
      <c r="Q287" s="4"/>
    </row>
    <row r="288" spans="2:17">
      <c r="B288" s="4"/>
      <c r="C288" s="13"/>
      <c r="D288" s="13"/>
      <c r="E288" s="4"/>
      <c r="F288" s="4"/>
      <c r="G288" s="13"/>
      <c r="H288" s="13"/>
      <c r="I288" s="13"/>
      <c r="J288" s="5"/>
      <c r="K288" s="4"/>
      <c r="L288" s="13"/>
      <c r="M288" s="4"/>
      <c r="N288" s="18"/>
      <c r="O288" s="18"/>
      <c r="P288" s="4"/>
      <c r="Q288" s="4"/>
    </row>
    <row r="289" spans="2:17">
      <c r="B289" s="4"/>
      <c r="C289" s="13"/>
      <c r="D289" s="13"/>
      <c r="E289" s="4"/>
      <c r="F289" s="4"/>
      <c r="G289" s="13"/>
      <c r="H289" s="13"/>
      <c r="I289" s="13"/>
      <c r="J289" s="5"/>
      <c r="K289" s="4"/>
      <c r="L289" s="13"/>
      <c r="M289" s="4"/>
      <c r="N289" s="18"/>
      <c r="O289" s="18"/>
      <c r="P289" s="4"/>
      <c r="Q289" s="4"/>
    </row>
    <row r="290" spans="2:17">
      <c r="B290" s="4"/>
      <c r="C290" s="13"/>
      <c r="D290" s="13"/>
      <c r="E290" s="4"/>
      <c r="F290" s="4"/>
      <c r="G290" s="13"/>
      <c r="H290" s="13"/>
      <c r="I290" s="13"/>
      <c r="J290" s="5"/>
      <c r="K290" s="4"/>
      <c r="L290" s="13"/>
      <c r="M290" s="4"/>
      <c r="N290" s="18"/>
      <c r="O290" s="18"/>
      <c r="P290" s="4"/>
      <c r="Q290" s="4"/>
    </row>
    <row r="291" spans="2:17">
      <c r="B291" s="4"/>
      <c r="C291" s="13"/>
      <c r="D291" s="13"/>
      <c r="E291" s="4"/>
      <c r="F291" s="4"/>
      <c r="G291" s="13"/>
      <c r="H291" s="13"/>
      <c r="I291" s="13"/>
      <c r="J291" s="5"/>
      <c r="K291" s="4"/>
      <c r="L291" s="13"/>
      <c r="M291" s="4"/>
      <c r="N291" s="18"/>
      <c r="O291" s="18"/>
      <c r="P291" s="4"/>
      <c r="Q291" s="4"/>
    </row>
    <row r="292" spans="2:17">
      <c r="B292" s="4"/>
      <c r="C292" s="13"/>
      <c r="D292" s="13"/>
      <c r="E292" s="4"/>
      <c r="F292" s="4"/>
      <c r="G292" s="13"/>
      <c r="H292" s="13"/>
      <c r="I292" s="13"/>
      <c r="J292" s="5"/>
      <c r="K292" s="4"/>
      <c r="L292" s="13"/>
      <c r="M292" s="4"/>
      <c r="N292" s="18"/>
      <c r="O292" s="18"/>
      <c r="P292" s="4"/>
      <c r="Q292" s="4"/>
    </row>
    <row r="293" spans="2:17">
      <c r="B293" s="4"/>
      <c r="C293" s="13"/>
      <c r="D293" s="13"/>
      <c r="E293" s="4"/>
      <c r="F293" s="4"/>
      <c r="G293" s="13"/>
      <c r="H293" s="13"/>
      <c r="I293" s="13"/>
      <c r="J293" s="5"/>
      <c r="K293" s="4"/>
      <c r="L293" s="13"/>
      <c r="M293" s="4"/>
      <c r="N293" s="18"/>
      <c r="O293" s="18"/>
      <c r="P293" s="4"/>
      <c r="Q293" s="4"/>
    </row>
    <row r="294" spans="2:17">
      <c r="B294" s="4"/>
      <c r="C294" s="13"/>
      <c r="D294" s="13"/>
      <c r="E294" s="4"/>
      <c r="F294" s="4"/>
      <c r="G294" s="13"/>
      <c r="H294" s="13"/>
      <c r="I294" s="13"/>
      <c r="J294" s="5"/>
      <c r="K294" s="4"/>
      <c r="L294" s="13"/>
      <c r="M294" s="4"/>
      <c r="N294" s="18"/>
      <c r="O294" s="18"/>
      <c r="P294" s="4"/>
      <c r="Q294" s="4"/>
    </row>
    <row r="295" spans="2:17">
      <c r="B295" s="4"/>
      <c r="C295" s="13"/>
      <c r="D295" s="13"/>
      <c r="E295" s="4"/>
      <c r="F295" s="4"/>
      <c r="G295" s="13"/>
      <c r="H295" s="13"/>
      <c r="I295" s="13"/>
      <c r="J295" s="5"/>
      <c r="K295" s="4"/>
      <c r="L295" s="13"/>
      <c r="M295" s="4"/>
      <c r="N295" s="18"/>
      <c r="O295" s="18"/>
      <c r="P295" s="4"/>
      <c r="Q295" s="4"/>
    </row>
    <row r="296" spans="2:17">
      <c r="B296" s="4"/>
      <c r="C296" s="13"/>
      <c r="D296" s="13"/>
      <c r="E296" s="4"/>
      <c r="F296" s="4"/>
      <c r="G296" s="13"/>
      <c r="H296" s="13"/>
      <c r="I296" s="13"/>
      <c r="J296" s="5"/>
      <c r="K296" s="4"/>
      <c r="L296" s="13"/>
      <c r="M296" s="4"/>
      <c r="N296" s="18"/>
      <c r="O296" s="18"/>
      <c r="P296" s="4"/>
      <c r="Q296" s="4"/>
    </row>
    <row r="297" spans="2:17">
      <c r="B297" s="4"/>
      <c r="C297" s="13"/>
      <c r="D297" s="13"/>
      <c r="E297" s="4"/>
      <c r="F297" s="4"/>
      <c r="G297" s="13"/>
      <c r="H297" s="13"/>
      <c r="I297" s="13"/>
      <c r="J297" s="5"/>
      <c r="K297" s="4"/>
      <c r="L297" s="13"/>
      <c r="M297" s="4"/>
      <c r="N297" s="18"/>
      <c r="O297" s="18"/>
      <c r="P297" s="4"/>
      <c r="Q297" s="4"/>
    </row>
    <row r="298" spans="2:17">
      <c r="B298" s="4"/>
      <c r="C298" s="13"/>
      <c r="D298" s="13"/>
      <c r="E298" s="4"/>
      <c r="F298" s="4"/>
      <c r="G298" s="13"/>
      <c r="H298" s="13"/>
      <c r="I298" s="13"/>
      <c r="J298" s="5"/>
      <c r="K298" s="4"/>
      <c r="L298" s="13"/>
      <c r="M298" s="4"/>
      <c r="N298" s="18"/>
      <c r="O298" s="18"/>
      <c r="P298" s="4"/>
      <c r="Q298" s="4"/>
    </row>
    <row r="299" spans="2:17">
      <c r="B299" s="4"/>
      <c r="C299" s="13"/>
      <c r="D299" s="13"/>
      <c r="E299" s="4"/>
      <c r="F299" s="4"/>
      <c r="G299" s="13"/>
      <c r="H299" s="13"/>
      <c r="I299" s="13"/>
      <c r="J299" s="5"/>
      <c r="K299" s="4"/>
      <c r="L299" s="13"/>
      <c r="M299" s="4"/>
      <c r="N299" s="18"/>
      <c r="O299" s="18"/>
      <c r="P299" s="4"/>
      <c r="Q299" s="4"/>
    </row>
    <row r="300" spans="2:17">
      <c r="B300" s="4"/>
      <c r="C300" s="13"/>
      <c r="D300" s="13"/>
      <c r="E300" s="4"/>
      <c r="F300" s="4"/>
      <c r="G300" s="13"/>
      <c r="H300" s="13"/>
      <c r="I300" s="13"/>
      <c r="J300" s="5"/>
      <c r="K300" s="4"/>
      <c r="L300" s="13"/>
      <c r="M300" s="4"/>
      <c r="N300" s="18"/>
      <c r="O300" s="18"/>
      <c r="P300" s="4"/>
      <c r="Q300" s="4"/>
    </row>
    <row r="301" spans="2:17">
      <c r="B301" s="4"/>
      <c r="C301" s="13"/>
      <c r="D301" s="13"/>
      <c r="E301" s="4"/>
      <c r="F301" s="4"/>
      <c r="G301" s="13"/>
      <c r="H301" s="13"/>
      <c r="I301" s="13"/>
      <c r="J301" s="5"/>
      <c r="K301" s="4"/>
      <c r="L301" s="13"/>
      <c r="M301" s="4"/>
      <c r="N301" s="18"/>
      <c r="O301" s="18"/>
      <c r="P301" s="4"/>
      <c r="Q301" s="4"/>
    </row>
    <row r="302" spans="2:17">
      <c r="B302" s="4"/>
      <c r="C302" s="13"/>
      <c r="D302" s="13"/>
      <c r="E302" s="4"/>
      <c r="F302" s="4"/>
      <c r="G302" s="13"/>
      <c r="H302" s="13"/>
      <c r="I302" s="13"/>
      <c r="J302" s="5"/>
      <c r="K302" s="4"/>
      <c r="L302" s="13"/>
      <c r="M302" s="4"/>
      <c r="N302" s="18"/>
      <c r="O302" s="18"/>
      <c r="P302" s="4"/>
      <c r="Q302" s="4"/>
    </row>
    <row r="303" spans="2:17">
      <c r="B303" s="4"/>
      <c r="C303" s="13"/>
      <c r="D303" s="13"/>
      <c r="E303" s="4"/>
      <c r="F303" s="4"/>
      <c r="G303" s="13"/>
      <c r="H303" s="13"/>
      <c r="I303" s="13"/>
      <c r="J303" s="5"/>
      <c r="K303" s="4"/>
      <c r="L303" s="13"/>
      <c r="M303" s="4"/>
      <c r="N303" s="18"/>
      <c r="O303" s="18"/>
      <c r="P303" s="4"/>
      <c r="Q303" s="4"/>
    </row>
    <row r="304" spans="2:17">
      <c r="B304" s="4"/>
      <c r="C304" s="13"/>
      <c r="D304" s="13"/>
      <c r="E304" s="4"/>
      <c r="F304" s="4"/>
      <c r="G304" s="13"/>
      <c r="H304" s="13"/>
      <c r="I304" s="13"/>
      <c r="J304" s="5"/>
      <c r="K304" s="4"/>
      <c r="L304" s="13"/>
      <c r="M304" s="4"/>
      <c r="N304" s="18"/>
      <c r="O304" s="18"/>
      <c r="P304" s="4"/>
      <c r="Q304" s="4"/>
    </row>
    <row r="305" spans="2:17">
      <c r="B305" s="4"/>
      <c r="C305" s="13"/>
      <c r="D305" s="13"/>
      <c r="E305" s="4"/>
      <c r="F305" s="4"/>
      <c r="G305" s="13"/>
      <c r="H305" s="13"/>
      <c r="I305" s="13"/>
      <c r="J305" s="5"/>
      <c r="K305" s="4"/>
      <c r="L305" s="13"/>
      <c r="M305" s="4"/>
      <c r="N305" s="18"/>
      <c r="O305" s="18"/>
      <c r="P305" s="4"/>
      <c r="Q305" s="4"/>
    </row>
    <row r="306" spans="2:17">
      <c r="B306" s="4"/>
      <c r="C306" s="13"/>
      <c r="D306" s="13"/>
      <c r="E306" s="4"/>
      <c r="F306" s="4"/>
      <c r="G306" s="13"/>
      <c r="H306" s="13"/>
      <c r="I306" s="13"/>
      <c r="J306" s="5"/>
      <c r="K306" s="4"/>
      <c r="L306" s="13"/>
      <c r="M306" s="4"/>
      <c r="N306" s="18"/>
      <c r="O306" s="18"/>
      <c r="P306" s="4"/>
      <c r="Q306" s="4"/>
    </row>
    <row r="307" spans="2:17">
      <c r="B307" s="4"/>
      <c r="C307" s="13"/>
      <c r="D307" s="13"/>
      <c r="E307" s="4"/>
      <c r="F307" s="4"/>
      <c r="G307" s="13"/>
      <c r="H307" s="13"/>
      <c r="I307" s="13"/>
      <c r="J307" s="5"/>
      <c r="K307" s="4"/>
      <c r="L307" s="13"/>
      <c r="M307" s="4"/>
      <c r="N307" s="18"/>
      <c r="O307" s="18"/>
      <c r="P307" s="4"/>
      <c r="Q307" s="4"/>
    </row>
    <row r="308" spans="2:17">
      <c r="B308" s="4"/>
      <c r="C308" s="13"/>
      <c r="D308" s="13"/>
      <c r="E308" s="4"/>
      <c r="F308" s="4"/>
      <c r="G308" s="13"/>
      <c r="H308" s="13"/>
      <c r="I308" s="13"/>
      <c r="J308" s="5"/>
      <c r="K308" s="4"/>
      <c r="L308" s="13"/>
      <c r="M308" s="4"/>
      <c r="N308" s="18"/>
      <c r="O308" s="18"/>
      <c r="P308" s="4"/>
      <c r="Q308" s="4"/>
    </row>
    <row r="309" spans="2:17">
      <c r="B309" s="4"/>
      <c r="C309" s="13"/>
      <c r="D309" s="13"/>
      <c r="E309" s="4"/>
      <c r="F309" s="4"/>
      <c r="G309" s="13"/>
      <c r="H309" s="13"/>
      <c r="I309" s="13"/>
      <c r="J309" s="5"/>
      <c r="K309" s="4"/>
      <c r="L309" s="13"/>
      <c r="M309" s="4"/>
      <c r="N309" s="18"/>
      <c r="O309" s="18"/>
      <c r="P309" s="4"/>
      <c r="Q309" s="4"/>
    </row>
    <row r="310" spans="2:17">
      <c r="B310" s="4"/>
      <c r="C310" s="13"/>
      <c r="D310" s="13"/>
      <c r="E310" s="4"/>
      <c r="F310" s="4"/>
      <c r="G310" s="13"/>
      <c r="H310" s="13"/>
      <c r="I310" s="13"/>
      <c r="J310" s="5"/>
      <c r="K310" s="4"/>
      <c r="L310" s="13"/>
      <c r="M310" s="4"/>
      <c r="N310" s="18"/>
      <c r="O310" s="18"/>
      <c r="P310" s="4"/>
      <c r="Q310" s="4"/>
    </row>
    <row r="311" spans="2:17">
      <c r="B311" s="4"/>
      <c r="C311" s="13"/>
      <c r="D311" s="13"/>
      <c r="E311" s="4"/>
      <c r="F311" s="4"/>
      <c r="G311" s="13"/>
      <c r="H311" s="13"/>
      <c r="I311" s="13"/>
      <c r="J311" s="5"/>
      <c r="K311" s="4"/>
      <c r="L311" s="13"/>
      <c r="M311" s="4"/>
      <c r="N311" s="18"/>
      <c r="O311" s="18"/>
      <c r="P311" s="4"/>
      <c r="Q311" s="4"/>
    </row>
    <row r="312" spans="2:17">
      <c r="B312" s="4"/>
      <c r="C312" s="13"/>
      <c r="D312" s="13"/>
      <c r="E312" s="4"/>
      <c r="F312" s="4"/>
      <c r="G312" s="13"/>
      <c r="H312" s="13"/>
      <c r="I312" s="13"/>
      <c r="J312" s="5"/>
      <c r="K312" s="4"/>
      <c r="L312" s="13"/>
      <c r="M312" s="4"/>
      <c r="N312" s="18"/>
      <c r="O312" s="18"/>
      <c r="P312" s="4"/>
      <c r="Q312" s="4"/>
    </row>
    <row r="313" spans="2:17">
      <c r="B313" s="4"/>
      <c r="C313" s="13"/>
      <c r="D313" s="13"/>
      <c r="E313" s="4"/>
      <c r="F313" s="4"/>
      <c r="G313" s="13"/>
      <c r="H313" s="13"/>
      <c r="I313" s="13"/>
      <c r="J313" s="5"/>
      <c r="K313" s="4"/>
      <c r="L313" s="13"/>
      <c r="M313" s="4"/>
      <c r="N313" s="18"/>
      <c r="O313" s="18"/>
      <c r="P313" s="4"/>
      <c r="Q313" s="4"/>
    </row>
    <row r="314" spans="2:17">
      <c r="B314" s="4"/>
      <c r="C314" s="13"/>
      <c r="D314" s="13"/>
      <c r="E314" s="4"/>
      <c r="F314" s="4"/>
      <c r="G314" s="13"/>
      <c r="H314" s="13"/>
      <c r="I314" s="13"/>
      <c r="J314" s="5"/>
      <c r="K314" s="4"/>
      <c r="L314" s="13"/>
      <c r="M314" s="4"/>
      <c r="N314" s="18"/>
      <c r="O314" s="18"/>
      <c r="P314" s="4"/>
      <c r="Q314" s="4"/>
    </row>
    <row r="315" spans="2:17">
      <c r="B315" s="4"/>
      <c r="C315" s="13"/>
      <c r="D315" s="13"/>
      <c r="E315" s="4"/>
      <c r="F315" s="4"/>
      <c r="G315" s="13"/>
      <c r="H315" s="13"/>
      <c r="I315" s="13"/>
      <c r="J315" s="5"/>
      <c r="K315" s="4"/>
      <c r="L315" s="13"/>
      <c r="M315" s="4"/>
      <c r="N315" s="18"/>
      <c r="O315" s="18"/>
      <c r="P315" s="4"/>
      <c r="Q315" s="4"/>
    </row>
    <row r="316" spans="2:17">
      <c r="B316" s="4"/>
      <c r="C316" s="13"/>
      <c r="D316" s="13"/>
      <c r="E316" s="4"/>
      <c r="F316" s="4"/>
      <c r="G316" s="13"/>
      <c r="H316" s="13"/>
      <c r="I316" s="13"/>
      <c r="J316" s="5"/>
      <c r="K316" s="4"/>
      <c r="L316" s="13"/>
      <c r="M316" s="4"/>
      <c r="N316" s="18"/>
      <c r="O316" s="18"/>
      <c r="P316" s="4"/>
      <c r="Q316" s="4"/>
    </row>
    <row r="317" spans="2:17">
      <c r="B317" s="4"/>
      <c r="C317" s="13"/>
      <c r="D317" s="13"/>
      <c r="E317" s="4"/>
      <c r="F317" s="4"/>
      <c r="G317" s="13"/>
      <c r="H317" s="13"/>
      <c r="I317" s="13"/>
      <c r="J317" s="5"/>
      <c r="K317" s="4"/>
      <c r="L317" s="13"/>
      <c r="M317" s="4"/>
      <c r="N317" s="18"/>
      <c r="O317" s="18"/>
      <c r="P317" s="4"/>
      <c r="Q317" s="4"/>
    </row>
    <row r="318" spans="2:17">
      <c r="B318" s="4"/>
      <c r="C318" s="13"/>
      <c r="D318" s="13"/>
      <c r="E318" s="4"/>
      <c r="F318" s="4"/>
      <c r="G318" s="13"/>
      <c r="H318" s="13"/>
      <c r="I318" s="13"/>
      <c r="J318" s="5"/>
      <c r="K318" s="4"/>
      <c r="L318" s="13"/>
      <c r="M318" s="4"/>
      <c r="N318" s="18"/>
      <c r="O318" s="18"/>
      <c r="P318" s="4"/>
      <c r="Q318" s="4"/>
    </row>
    <row r="319" spans="2:17">
      <c r="B319" s="4"/>
      <c r="C319" s="13"/>
      <c r="D319" s="13"/>
      <c r="E319" s="4"/>
      <c r="F319" s="4"/>
      <c r="G319" s="13"/>
      <c r="H319" s="13"/>
      <c r="I319" s="13"/>
      <c r="J319" s="5"/>
      <c r="K319" s="4"/>
      <c r="L319" s="13"/>
      <c r="M319" s="4"/>
      <c r="N319" s="18"/>
      <c r="O319" s="18"/>
      <c r="P319" s="4"/>
      <c r="Q319" s="4"/>
    </row>
    <row r="320" spans="2:17">
      <c r="B320" s="4"/>
      <c r="C320" s="13"/>
      <c r="D320" s="13"/>
      <c r="E320" s="4"/>
      <c r="F320" s="4"/>
      <c r="G320" s="13"/>
      <c r="H320" s="13"/>
      <c r="I320" s="13"/>
      <c r="J320" s="5"/>
      <c r="K320" s="4"/>
      <c r="L320" s="13"/>
      <c r="M320" s="4"/>
      <c r="N320" s="18"/>
      <c r="O320" s="18"/>
      <c r="P320" s="4"/>
      <c r="Q320" s="4"/>
    </row>
    <row r="321" spans="2:17">
      <c r="B321" s="4"/>
      <c r="C321" s="13"/>
      <c r="D321" s="13"/>
      <c r="E321" s="4"/>
      <c r="F321" s="4"/>
      <c r="G321" s="13"/>
      <c r="H321" s="13"/>
      <c r="I321" s="13"/>
      <c r="J321" s="5"/>
      <c r="K321" s="4"/>
      <c r="L321" s="13"/>
      <c r="M321" s="4"/>
      <c r="N321" s="18"/>
      <c r="O321" s="18"/>
      <c r="P321" s="4"/>
      <c r="Q321" s="4"/>
    </row>
    <row r="322" spans="2:17">
      <c r="B322" s="4"/>
      <c r="C322" s="13"/>
      <c r="D322" s="13"/>
      <c r="E322" s="4"/>
      <c r="F322" s="4"/>
      <c r="G322" s="13"/>
      <c r="H322" s="13"/>
      <c r="I322" s="13"/>
      <c r="J322" s="5"/>
      <c r="K322" s="4"/>
      <c r="L322" s="13"/>
      <c r="M322" s="4"/>
      <c r="N322" s="18"/>
      <c r="O322" s="18"/>
      <c r="P322" s="4"/>
      <c r="Q322" s="4"/>
    </row>
    <row r="323" spans="2:17">
      <c r="B323" s="4"/>
      <c r="C323" s="13"/>
      <c r="D323" s="13"/>
      <c r="E323" s="4"/>
      <c r="F323" s="4"/>
      <c r="G323" s="13"/>
      <c r="H323" s="13"/>
      <c r="I323" s="13"/>
      <c r="J323" s="5"/>
      <c r="K323" s="4"/>
      <c r="L323" s="13"/>
      <c r="M323" s="4"/>
      <c r="N323" s="18"/>
      <c r="O323" s="18"/>
      <c r="P323" s="4"/>
      <c r="Q323" s="4"/>
    </row>
    <row r="324" spans="2:17">
      <c r="B324" s="4"/>
      <c r="C324" s="13"/>
      <c r="D324" s="13"/>
      <c r="E324" s="4"/>
      <c r="F324" s="4"/>
      <c r="G324" s="13"/>
      <c r="H324" s="13"/>
      <c r="I324" s="13"/>
      <c r="J324" s="5"/>
      <c r="K324" s="4"/>
      <c r="L324" s="13"/>
      <c r="M324" s="4"/>
      <c r="N324" s="18"/>
      <c r="O324" s="18"/>
      <c r="P324" s="4"/>
      <c r="Q324" s="4"/>
    </row>
    <row r="325" spans="2:17">
      <c r="B325" s="4"/>
      <c r="C325" s="13"/>
      <c r="D325" s="13"/>
      <c r="E325" s="4"/>
      <c r="F325" s="4"/>
      <c r="G325" s="13"/>
      <c r="H325" s="13"/>
      <c r="I325" s="13"/>
      <c r="J325" s="5"/>
      <c r="K325" s="4"/>
      <c r="L325" s="13"/>
      <c r="M325" s="4"/>
      <c r="N325" s="18"/>
      <c r="O325" s="18"/>
      <c r="P325" s="4"/>
      <c r="Q325" s="4"/>
    </row>
    <row r="326" spans="2:17">
      <c r="B326" s="4"/>
      <c r="C326" s="13"/>
      <c r="D326" s="13"/>
      <c r="E326" s="4"/>
      <c r="F326" s="4"/>
      <c r="G326" s="13"/>
      <c r="H326" s="13"/>
      <c r="I326" s="13"/>
      <c r="J326" s="5"/>
      <c r="K326" s="4"/>
      <c r="L326" s="13"/>
      <c r="M326" s="4"/>
      <c r="N326" s="18"/>
      <c r="O326" s="18"/>
      <c r="P326" s="4"/>
      <c r="Q326" s="4"/>
    </row>
    <row r="327" spans="2:17">
      <c r="B327" s="4"/>
      <c r="C327" s="13"/>
      <c r="D327" s="13"/>
      <c r="E327" s="4"/>
      <c r="F327" s="4"/>
      <c r="G327" s="13"/>
      <c r="H327" s="13"/>
      <c r="I327" s="13"/>
      <c r="J327" s="5"/>
      <c r="K327" s="4"/>
      <c r="L327" s="13"/>
      <c r="M327" s="4"/>
      <c r="N327" s="18"/>
      <c r="O327" s="18"/>
      <c r="P327" s="4"/>
      <c r="Q327" s="4"/>
    </row>
    <row r="328" spans="2:17">
      <c r="B328" s="4"/>
      <c r="C328" s="13"/>
      <c r="D328" s="13"/>
      <c r="E328" s="4"/>
      <c r="F328" s="4"/>
      <c r="G328" s="13"/>
      <c r="H328" s="13"/>
      <c r="I328" s="13"/>
      <c r="J328" s="5"/>
      <c r="K328" s="4"/>
      <c r="L328" s="13"/>
      <c r="M328" s="4"/>
      <c r="N328" s="18"/>
      <c r="O328" s="18"/>
      <c r="P328" s="4"/>
      <c r="Q328" s="4"/>
    </row>
    <row r="329" spans="2:17">
      <c r="B329" s="4"/>
      <c r="C329" s="13"/>
      <c r="D329" s="13"/>
      <c r="E329" s="4"/>
      <c r="F329" s="4"/>
      <c r="G329" s="13"/>
      <c r="H329" s="13"/>
      <c r="I329" s="13"/>
      <c r="J329" s="5"/>
      <c r="K329" s="4"/>
      <c r="L329" s="13"/>
      <c r="M329" s="4"/>
      <c r="N329" s="18"/>
      <c r="O329" s="18"/>
      <c r="P329" s="4"/>
      <c r="Q329" s="4"/>
    </row>
    <row r="330" spans="2:17">
      <c r="B330" s="4"/>
      <c r="C330" s="13"/>
      <c r="D330" s="13"/>
      <c r="E330" s="4"/>
      <c r="F330" s="4"/>
      <c r="G330" s="13"/>
      <c r="H330" s="13"/>
      <c r="I330" s="13"/>
      <c r="J330" s="5"/>
      <c r="K330" s="4"/>
      <c r="L330" s="13"/>
      <c r="M330" s="4"/>
      <c r="N330" s="18"/>
      <c r="O330" s="18"/>
      <c r="P330" s="4"/>
      <c r="Q330" s="4"/>
    </row>
    <row r="331" spans="2:17">
      <c r="B331" s="4"/>
      <c r="C331" s="13"/>
      <c r="D331" s="13"/>
      <c r="E331" s="4"/>
      <c r="F331" s="4"/>
      <c r="G331" s="13"/>
      <c r="H331" s="13"/>
      <c r="I331" s="13"/>
      <c r="J331" s="5"/>
      <c r="K331" s="4"/>
      <c r="L331" s="13"/>
      <c r="M331" s="4"/>
      <c r="N331" s="18"/>
      <c r="O331" s="18"/>
      <c r="P331" s="4"/>
      <c r="Q331" s="4"/>
    </row>
    <row r="332" spans="2:17">
      <c r="B332" s="4"/>
      <c r="C332" s="13"/>
      <c r="D332" s="13"/>
      <c r="E332" s="4"/>
      <c r="F332" s="4"/>
      <c r="G332" s="13"/>
      <c r="H332" s="13"/>
      <c r="I332" s="13"/>
      <c r="J332" s="5"/>
      <c r="K332" s="4"/>
      <c r="L332" s="13"/>
      <c r="M332" s="4"/>
      <c r="N332" s="18"/>
      <c r="O332" s="18"/>
      <c r="P332" s="4"/>
      <c r="Q332" s="4"/>
    </row>
    <row r="333" spans="2:17">
      <c r="B333" s="4"/>
      <c r="C333" s="13"/>
      <c r="D333" s="13"/>
      <c r="E333" s="4"/>
      <c r="F333" s="4"/>
      <c r="G333" s="13"/>
      <c r="H333" s="13"/>
      <c r="I333" s="13"/>
      <c r="J333" s="5"/>
      <c r="K333" s="4"/>
      <c r="L333" s="13"/>
      <c r="M333" s="4"/>
      <c r="N333" s="18"/>
      <c r="O333" s="18"/>
      <c r="P333" s="4"/>
      <c r="Q333" s="4"/>
    </row>
    <row r="334" spans="2:17">
      <c r="B334" s="4"/>
      <c r="C334" s="13"/>
      <c r="D334" s="13"/>
      <c r="E334" s="4"/>
      <c r="F334" s="4"/>
      <c r="G334" s="13"/>
      <c r="H334" s="13"/>
      <c r="I334" s="13"/>
      <c r="J334" s="5"/>
      <c r="K334" s="4"/>
      <c r="L334" s="13"/>
      <c r="M334" s="4"/>
      <c r="N334" s="18"/>
      <c r="O334" s="18"/>
      <c r="P334" s="4"/>
      <c r="Q334" s="4"/>
    </row>
    <row r="335" spans="2:17">
      <c r="B335" s="4"/>
      <c r="C335" s="13"/>
      <c r="D335" s="13"/>
      <c r="E335" s="4"/>
      <c r="F335" s="4"/>
      <c r="G335" s="13"/>
      <c r="H335" s="13"/>
      <c r="I335" s="13"/>
      <c r="J335" s="5"/>
      <c r="K335" s="4"/>
      <c r="L335" s="13"/>
      <c r="M335" s="4"/>
      <c r="N335" s="18"/>
      <c r="O335" s="18"/>
      <c r="P335" s="4"/>
      <c r="Q335" s="4"/>
    </row>
    <row r="336" spans="2:17">
      <c r="B336" s="4"/>
      <c r="C336" s="13"/>
      <c r="D336" s="13"/>
      <c r="E336" s="4"/>
      <c r="F336" s="4"/>
      <c r="G336" s="13"/>
      <c r="H336" s="13"/>
      <c r="I336" s="13"/>
      <c r="J336" s="5"/>
      <c r="K336" s="4"/>
      <c r="L336" s="13"/>
      <c r="M336" s="4"/>
      <c r="N336" s="18"/>
      <c r="O336" s="18"/>
      <c r="P336" s="4"/>
      <c r="Q336" s="4"/>
    </row>
    <row r="337" spans="2:17">
      <c r="B337" s="4"/>
      <c r="C337" s="13"/>
      <c r="D337" s="13"/>
      <c r="E337" s="4"/>
      <c r="F337" s="4"/>
      <c r="G337" s="13"/>
      <c r="H337" s="13"/>
      <c r="I337" s="13"/>
      <c r="J337" s="5"/>
      <c r="K337" s="4"/>
      <c r="L337" s="13"/>
      <c r="M337" s="4"/>
      <c r="N337" s="18"/>
      <c r="O337" s="18"/>
      <c r="P337" s="4"/>
      <c r="Q337" s="4"/>
    </row>
    <row r="338" spans="2:17">
      <c r="B338" s="4"/>
      <c r="C338" s="13"/>
      <c r="D338" s="13"/>
      <c r="E338" s="4"/>
      <c r="F338" s="4"/>
      <c r="G338" s="13"/>
      <c r="H338" s="13"/>
      <c r="I338" s="13"/>
      <c r="J338" s="5"/>
      <c r="K338" s="4"/>
      <c r="L338" s="13"/>
      <c r="M338" s="4"/>
      <c r="N338" s="18"/>
      <c r="O338" s="18"/>
      <c r="P338" s="4"/>
      <c r="Q338" s="4"/>
    </row>
    <row r="339" spans="2:17">
      <c r="B339" s="4"/>
      <c r="C339" s="13"/>
      <c r="D339" s="13"/>
      <c r="E339" s="4"/>
      <c r="F339" s="4"/>
      <c r="G339" s="13"/>
      <c r="H339" s="13"/>
      <c r="I339" s="13"/>
      <c r="J339" s="5"/>
      <c r="K339" s="4"/>
      <c r="L339" s="13"/>
      <c r="M339" s="4"/>
      <c r="N339" s="18"/>
      <c r="O339" s="18"/>
      <c r="P339" s="4"/>
      <c r="Q339" s="4"/>
    </row>
    <row r="340" spans="2:17">
      <c r="B340" s="4"/>
      <c r="C340" s="13"/>
      <c r="D340" s="13"/>
      <c r="E340" s="4"/>
      <c r="F340" s="4"/>
      <c r="G340" s="13"/>
      <c r="H340" s="13"/>
      <c r="I340" s="13"/>
      <c r="J340" s="5"/>
      <c r="K340" s="4"/>
      <c r="L340" s="13"/>
      <c r="M340" s="4"/>
      <c r="N340" s="18"/>
      <c r="O340" s="18"/>
      <c r="P340" s="4"/>
      <c r="Q340" s="4"/>
    </row>
    <row r="341" spans="2:17">
      <c r="B341" s="4"/>
      <c r="C341" s="13"/>
      <c r="D341" s="13"/>
      <c r="E341" s="4"/>
      <c r="F341" s="4"/>
      <c r="G341" s="13"/>
      <c r="H341" s="13"/>
      <c r="I341" s="13"/>
      <c r="J341" s="5"/>
      <c r="K341" s="4"/>
      <c r="L341" s="13"/>
      <c r="M341" s="4"/>
      <c r="N341" s="18"/>
      <c r="O341" s="18"/>
      <c r="P341" s="4"/>
      <c r="Q341" s="4"/>
    </row>
    <row r="342" spans="2:17">
      <c r="B342" s="4"/>
      <c r="C342" s="13"/>
      <c r="D342" s="13"/>
      <c r="E342" s="4"/>
      <c r="F342" s="4"/>
      <c r="G342" s="13"/>
      <c r="H342" s="13"/>
      <c r="I342" s="13"/>
      <c r="J342" s="5"/>
      <c r="K342" s="4"/>
      <c r="L342" s="13"/>
      <c r="M342" s="4"/>
      <c r="N342" s="18"/>
      <c r="O342" s="18"/>
      <c r="P342" s="4"/>
      <c r="Q342" s="4"/>
    </row>
    <row r="343" spans="2:17">
      <c r="B343" s="4"/>
      <c r="C343" s="13"/>
      <c r="D343" s="13"/>
      <c r="E343" s="4"/>
      <c r="F343" s="4"/>
      <c r="G343" s="13"/>
      <c r="H343" s="13"/>
      <c r="I343" s="13"/>
      <c r="J343" s="5"/>
      <c r="K343" s="4"/>
      <c r="L343" s="13"/>
      <c r="M343" s="4"/>
      <c r="N343" s="18"/>
      <c r="O343" s="18"/>
      <c r="P343" s="4"/>
      <c r="Q343" s="4"/>
    </row>
    <row r="344" spans="2:17">
      <c r="B344" s="4"/>
      <c r="C344" s="13"/>
      <c r="D344" s="13"/>
      <c r="E344" s="4"/>
      <c r="F344" s="4"/>
      <c r="G344" s="13"/>
      <c r="H344" s="13"/>
      <c r="I344" s="13"/>
      <c r="J344" s="5"/>
      <c r="K344" s="4"/>
      <c r="L344" s="13"/>
      <c r="M344" s="4"/>
      <c r="N344" s="18"/>
      <c r="O344" s="18"/>
      <c r="P344" s="4"/>
      <c r="Q344" s="4"/>
    </row>
    <row r="345" spans="2:17">
      <c r="B345" s="4"/>
      <c r="C345" s="13"/>
      <c r="D345" s="13"/>
      <c r="E345" s="4"/>
      <c r="F345" s="4"/>
      <c r="G345" s="13"/>
      <c r="H345" s="13"/>
      <c r="I345" s="13"/>
      <c r="J345" s="5"/>
      <c r="K345" s="4"/>
      <c r="L345" s="13"/>
      <c r="M345" s="4"/>
      <c r="N345" s="18"/>
      <c r="O345" s="18"/>
      <c r="P345" s="4"/>
      <c r="Q345" s="4"/>
    </row>
    <row r="346" spans="2:17">
      <c r="B346" s="4"/>
      <c r="C346" s="13"/>
      <c r="D346" s="13"/>
      <c r="E346" s="4"/>
      <c r="F346" s="4"/>
      <c r="G346" s="13"/>
      <c r="H346" s="13"/>
      <c r="I346" s="13"/>
      <c r="J346" s="5"/>
      <c r="K346" s="4"/>
      <c r="L346" s="13"/>
      <c r="M346" s="4"/>
      <c r="N346" s="18"/>
      <c r="O346" s="18"/>
      <c r="P346" s="4"/>
      <c r="Q346" s="4"/>
    </row>
    <row r="347" spans="2:17">
      <c r="B347" s="4"/>
      <c r="C347" s="13"/>
      <c r="D347" s="13"/>
      <c r="E347" s="4"/>
      <c r="F347" s="4"/>
      <c r="G347" s="13"/>
      <c r="H347" s="13"/>
      <c r="I347" s="13"/>
      <c r="J347" s="5"/>
      <c r="K347" s="4"/>
      <c r="L347" s="13"/>
      <c r="M347" s="4"/>
      <c r="N347" s="18"/>
      <c r="O347" s="18"/>
      <c r="P347" s="4"/>
      <c r="Q347" s="4"/>
    </row>
    <row r="348" spans="2:17">
      <c r="B348" s="4"/>
      <c r="C348" s="13"/>
      <c r="D348" s="13"/>
      <c r="E348" s="4"/>
      <c r="F348" s="4"/>
      <c r="G348" s="13"/>
      <c r="H348" s="13"/>
      <c r="I348" s="13"/>
      <c r="J348" s="5"/>
      <c r="K348" s="4"/>
      <c r="L348" s="13"/>
      <c r="M348" s="4"/>
      <c r="N348" s="18"/>
      <c r="O348" s="18"/>
      <c r="P348" s="4"/>
      <c r="Q348" s="4"/>
    </row>
    <row r="349" spans="2:17">
      <c r="B349" s="4"/>
      <c r="C349" s="13"/>
      <c r="D349" s="13"/>
      <c r="E349" s="4"/>
      <c r="F349" s="4"/>
      <c r="G349" s="13"/>
      <c r="H349" s="13"/>
      <c r="I349" s="13"/>
      <c r="J349" s="5"/>
      <c r="K349" s="4"/>
      <c r="L349" s="13"/>
      <c r="M349" s="4"/>
      <c r="N349" s="18"/>
      <c r="O349" s="18"/>
      <c r="P349" s="4"/>
      <c r="Q349" s="4"/>
    </row>
    <row r="350" spans="2:17">
      <c r="B350" s="4"/>
      <c r="C350" s="13"/>
      <c r="D350" s="13"/>
      <c r="E350" s="4"/>
      <c r="F350" s="4"/>
      <c r="G350" s="13"/>
      <c r="H350" s="13"/>
      <c r="I350" s="13"/>
      <c r="J350" s="5"/>
      <c r="K350" s="4"/>
      <c r="L350" s="13"/>
      <c r="M350" s="4"/>
      <c r="N350" s="18"/>
      <c r="O350" s="18"/>
      <c r="P350" s="4"/>
      <c r="Q350" s="4"/>
    </row>
    <row r="351" spans="2:17">
      <c r="B351" s="4"/>
      <c r="C351" s="13"/>
      <c r="D351" s="13"/>
      <c r="E351" s="4"/>
      <c r="F351" s="4"/>
      <c r="G351" s="13"/>
      <c r="H351" s="13"/>
      <c r="I351" s="13"/>
      <c r="J351" s="5"/>
      <c r="K351" s="4"/>
      <c r="L351" s="13"/>
      <c r="M351" s="4"/>
      <c r="N351" s="18"/>
      <c r="O351" s="18"/>
      <c r="P351" s="4"/>
      <c r="Q351" s="4"/>
    </row>
    <row r="352" spans="2:17">
      <c r="B352" s="4"/>
      <c r="C352" s="13"/>
      <c r="D352" s="13"/>
      <c r="E352" s="4"/>
      <c r="F352" s="4"/>
      <c r="G352" s="13"/>
      <c r="H352" s="13"/>
      <c r="I352" s="13"/>
      <c r="J352" s="5"/>
      <c r="K352" s="4"/>
      <c r="L352" s="13"/>
      <c r="M352" s="4"/>
      <c r="N352" s="18"/>
      <c r="O352" s="18"/>
      <c r="P352" s="4"/>
      <c r="Q352" s="4"/>
    </row>
    <row r="353" spans="2:17">
      <c r="B353" s="4"/>
      <c r="C353" s="13"/>
      <c r="D353" s="13"/>
      <c r="E353" s="4"/>
      <c r="F353" s="4"/>
      <c r="G353" s="13"/>
      <c r="H353" s="13"/>
      <c r="I353" s="13"/>
      <c r="J353" s="5"/>
      <c r="K353" s="4"/>
      <c r="L353" s="13"/>
      <c r="M353" s="4"/>
      <c r="N353" s="18"/>
      <c r="O353" s="18"/>
      <c r="P353" s="4"/>
      <c r="Q353" s="4"/>
    </row>
    <row r="354" spans="2:17">
      <c r="B354" s="4"/>
      <c r="C354" s="13"/>
      <c r="D354" s="13"/>
      <c r="E354" s="4"/>
      <c r="F354" s="4"/>
      <c r="G354" s="13"/>
      <c r="H354" s="13"/>
      <c r="I354" s="13"/>
      <c r="J354" s="5"/>
      <c r="K354" s="4"/>
      <c r="L354" s="13"/>
      <c r="M354" s="4"/>
      <c r="N354" s="18"/>
      <c r="O354" s="18"/>
      <c r="P354" s="4"/>
      <c r="Q354" s="4"/>
    </row>
    <row r="355" spans="2:17">
      <c r="B355" s="4"/>
      <c r="C355" s="13"/>
      <c r="D355" s="13"/>
      <c r="E355" s="4"/>
      <c r="F355" s="4"/>
      <c r="G355" s="13"/>
      <c r="H355" s="13"/>
      <c r="I355" s="13"/>
      <c r="J355" s="5"/>
      <c r="K355" s="4"/>
      <c r="L355" s="13"/>
      <c r="M355" s="4"/>
      <c r="N355" s="18"/>
      <c r="O355" s="18"/>
      <c r="P355" s="4"/>
      <c r="Q355" s="4"/>
    </row>
    <row r="356" spans="2:17">
      <c r="B356" s="4"/>
      <c r="C356" s="13"/>
      <c r="D356" s="13"/>
      <c r="E356" s="4"/>
      <c r="F356" s="4"/>
      <c r="G356" s="13"/>
      <c r="H356" s="13"/>
      <c r="I356" s="13"/>
      <c r="J356" s="5"/>
      <c r="K356" s="4"/>
      <c r="L356" s="13"/>
      <c r="M356" s="4"/>
      <c r="N356" s="18"/>
      <c r="O356" s="18"/>
      <c r="P356" s="4"/>
      <c r="Q356" s="4"/>
    </row>
    <row r="357" spans="2:17">
      <c r="B357" s="4"/>
      <c r="C357" s="13"/>
      <c r="D357" s="13"/>
      <c r="E357" s="4"/>
      <c r="F357" s="4"/>
      <c r="G357" s="13"/>
      <c r="H357" s="13"/>
      <c r="I357" s="13"/>
      <c r="J357" s="5"/>
      <c r="K357" s="4"/>
      <c r="L357" s="13"/>
      <c r="M357" s="4"/>
      <c r="N357" s="18"/>
      <c r="O357" s="18"/>
      <c r="P357" s="4"/>
      <c r="Q357" s="4"/>
    </row>
    <row r="358" spans="2:17">
      <c r="B358" s="4"/>
      <c r="C358" s="13"/>
      <c r="D358" s="13"/>
      <c r="E358" s="4"/>
      <c r="F358" s="4"/>
      <c r="G358" s="13"/>
      <c r="H358" s="13"/>
      <c r="I358" s="13"/>
      <c r="J358" s="5"/>
      <c r="K358" s="4"/>
      <c r="L358" s="13"/>
      <c r="M358" s="4"/>
      <c r="N358" s="18"/>
      <c r="O358" s="18"/>
      <c r="P358" s="4"/>
      <c r="Q358" s="4"/>
    </row>
    <row r="359" spans="2:17">
      <c r="B359" s="4"/>
      <c r="C359" s="13"/>
      <c r="D359" s="13"/>
      <c r="E359" s="4"/>
      <c r="F359" s="4"/>
      <c r="G359" s="13"/>
      <c r="H359" s="13"/>
      <c r="I359" s="13"/>
      <c r="J359" s="5"/>
      <c r="K359" s="4"/>
      <c r="L359" s="13"/>
      <c r="M359" s="4"/>
      <c r="N359" s="18"/>
      <c r="O359" s="18"/>
      <c r="P359" s="4"/>
      <c r="Q359" s="4"/>
    </row>
    <row r="360" spans="2:17">
      <c r="B360" s="4"/>
      <c r="C360" s="13"/>
      <c r="D360" s="13"/>
      <c r="E360" s="4"/>
      <c r="F360" s="4"/>
      <c r="G360" s="13"/>
      <c r="H360" s="13"/>
      <c r="I360" s="13"/>
      <c r="J360" s="5"/>
      <c r="K360" s="4"/>
      <c r="L360" s="13"/>
      <c r="M360" s="4"/>
      <c r="N360" s="18"/>
      <c r="O360" s="18"/>
      <c r="P360" s="4"/>
      <c r="Q360" s="4"/>
    </row>
    <row r="361" spans="2:17">
      <c r="B361" s="4"/>
      <c r="C361" s="13"/>
      <c r="D361" s="13"/>
      <c r="E361" s="4"/>
      <c r="F361" s="4"/>
      <c r="G361" s="13"/>
      <c r="H361" s="13"/>
      <c r="I361" s="13"/>
      <c r="J361" s="5"/>
      <c r="K361" s="4"/>
      <c r="L361" s="13"/>
      <c r="M361" s="4"/>
      <c r="N361" s="18"/>
      <c r="O361" s="18"/>
      <c r="P361" s="4"/>
      <c r="Q361" s="4"/>
    </row>
    <row r="362" spans="2:17">
      <c r="B362" s="4"/>
      <c r="C362" s="13"/>
      <c r="D362" s="13"/>
      <c r="E362" s="4"/>
      <c r="F362" s="4"/>
      <c r="G362" s="13"/>
      <c r="H362" s="13"/>
      <c r="I362" s="13"/>
      <c r="J362" s="5"/>
      <c r="K362" s="4"/>
      <c r="L362" s="13"/>
      <c r="M362" s="4"/>
      <c r="N362" s="18"/>
      <c r="O362" s="18"/>
      <c r="P362" s="4"/>
      <c r="Q362" s="4"/>
    </row>
    <row r="363" spans="2:17">
      <c r="B363" s="4"/>
      <c r="C363" s="13"/>
      <c r="D363" s="13"/>
      <c r="E363" s="4"/>
      <c r="F363" s="4"/>
      <c r="G363" s="13"/>
      <c r="H363" s="13"/>
      <c r="I363" s="13"/>
      <c r="J363" s="5"/>
      <c r="K363" s="4"/>
      <c r="L363" s="13"/>
      <c r="M363" s="4"/>
      <c r="N363" s="18"/>
      <c r="O363" s="18"/>
      <c r="P363" s="4"/>
      <c r="Q363" s="4"/>
    </row>
    <row r="364" spans="2:17">
      <c r="B364" s="4"/>
      <c r="C364" s="13"/>
      <c r="D364" s="13"/>
      <c r="E364" s="4"/>
      <c r="F364" s="4"/>
      <c r="G364" s="13"/>
      <c r="H364" s="13"/>
      <c r="I364" s="13"/>
      <c r="J364" s="5"/>
      <c r="K364" s="4"/>
      <c r="L364" s="13"/>
      <c r="M364" s="4"/>
      <c r="N364" s="18"/>
      <c r="O364" s="18"/>
      <c r="P364" s="4"/>
      <c r="Q364" s="4"/>
    </row>
    <row r="365" spans="2:17">
      <c r="B365" s="4"/>
      <c r="C365" s="13"/>
      <c r="D365" s="13"/>
      <c r="E365" s="4"/>
      <c r="F365" s="4"/>
      <c r="G365" s="13"/>
      <c r="H365" s="13"/>
      <c r="I365" s="13"/>
      <c r="J365" s="5"/>
      <c r="K365" s="4"/>
      <c r="L365" s="13"/>
      <c r="M365" s="4"/>
      <c r="N365" s="18"/>
      <c r="O365" s="18"/>
      <c r="P365" s="4"/>
      <c r="Q365" s="4"/>
    </row>
    <row r="366" spans="2:17">
      <c r="B366" s="4"/>
      <c r="C366" s="13"/>
      <c r="D366" s="13"/>
      <c r="E366" s="4"/>
      <c r="F366" s="4"/>
      <c r="G366" s="13"/>
      <c r="H366" s="13"/>
      <c r="I366" s="13"/>
      <c r="J366" s="5"/>
      <c r="K366" s="4"/>
      <c r="L366" s="13"/>
      <c r="M366" s="4"/>
      <c r="N366" s="18"/>
      <c r="O366" s="18"/>
      <c r="P366" s="4"/>
      <c r="Q366" s="4"/>
    </row>
    <row r="367" spans="2:17">
      <c r="B367" s="4"/>
      <c r="C367" s="13"/>
      <c r="D367" s="13"/>
      <c r="E367" s="4"/>
      <c r="F367" s="4"/>
      <c r="G367" s="13"/>
      <c r="H367" s="13"/>
      <c r="I367" s="13"/>
      <c r="J367" s="5"/>
      <c r="K367" s="4"/>
      <c r="L367" s="13"/>
      <c r="M367" s="4"/>
      <c r="N367" s="18"/>
      <c r="O367" s="18"/>
      <c r="P367" s="4"/>
      <c r="Q367" s="4"/>
    </row>
    <row r="368" spans="2:17">
      <c r="B368" s="4"/>
      <c r="C368" s="13"/>
      <c r="D368" s="13"/>
      <c r="E368" s="4"/>
      <c r="F368" s="4"/>
      <c r="G368" s="13"/>
      <c r="H368" s="13"/>
      <c r="I368" s="13"/>
      <c r="J368" s="5"/>
      <c r="K368" s="4"/>
      <c r="L368" s="13"/>
      <c r="M368" s="4"/>
      <c r="N368" s="18"/>
      <c r="O368" s="18"/>
      <c r="P368" s="4"/>
      <c r="Q368" s="4"/>
    </row>
    <row r="369" spans="2:17">
      <c r="B369" s="4"/>
      <c r="C369" s="13"/>
      <c r="D369" s="13"/>
      <c r="E369" s="4"/>
      <c r="F369" s="4"/>
      <c r="G369" s="13"/>
      <c r="H369" s="13"/>
      <c r="I369" s="13"/>
      <c r="J369" s="5"/>
      <c r="K369" s="4"/>
      <c r="L369" s="13"/>
      <c r="M369" s="4"/>
      <c r="N369" s="18"/>
      <c r="O369" s="18"/>
      <c r="P369" s="4"/>
      <c r="Q369" s="4"/>
    </row>
    <row r="370" spans="2:17">
      <c r="B370" s="4"/>
      <c r="C370" s="13"/>
      <c r="D370" s="13"/>
      <c r="E370" s="4"/>
      <c r="F370" s="4"/>
      <c r="G370" s="13"/>
      <c r="H370" s="13"/>
      <c r="I370" s="13"/>
      <c r="J370" s="5"/>
      <c r="K370" s="4"/>
      <c r="L370" s="13"/>
      <c r="M370" s="4"/>
      <c r="N370" s="18"/>
      <c r="O370" s="18"/>
      <c r="P370" s="4"/>
      <c r="Q370" s="4"/>
    </row>
    <row r="371" spans="2:17">
      <c r="B371" s="4"/>
      <c r="C371" s="13"/>
      <c r="D371" s="13"/>
      <c r="E371" s="4"/>
      <c r="F371" s="4"/>
      <c r="G371" s="13"/>
      <c r="H371" s="13"/>
      <c r="I371" s="13"/>
      <c r="J371" s="5"/>
      <c r="K371" s="4"/>
      <c r="L371" s="13"/>
      <c r="M371" s="4"/>
      <c r="N371" s="18"/>
      <c r="O371" s="18"/>
      <c r="P371" s="4"/>
      <c r="Q371" s="4"/>
    </row>
    <row r="372" spans="2:17">
      <c r="B372" s="4"/>
      <c r="C372" s="13"/>
      <c r="D372" s="13"/>
      <c r="E372" s="4"/>
      <c r="F372" s="4"/>
      <c r="G372" s="13"/>
      <c r="H372" s="13"/>
      <c r="I372" s="13"/>
      <c r="J372" s="5"/>
      <c r="K372" s="4"/>
      <c r="L372" s="13"/>
      <c r="M372" s="4"/>
      <c r="N372" s="18"/>
      <c r="O372" s="18"/>
      <c r="P372" s="4"/>
      <c r="Q372" s="4"/>
    </row>
    <row r="373" spans="2:17">
      <c r="B373" s="4"/>
      <c r="C373" s="13"/>
      <c r="D373" s="13"/>
      <c r="E373" s="4"/>
      <c r="F373" s="4"/>
      <c r="G373" s="13"/>
      <c r="H373" s="13"/>
      <c r="I373" s="13"/>
      <c r="J373" s="5"/>
      <c r="K373" s="4"/>
      <c r="L373" s="13"/>
      <c r="M373" s="4"/>
      <c r="N373" s="18"/>
      <c r="O373" s="18"/>
      <c r="P373" s="4"/>
      <c r="Q373" s="4"/>
    </row>
    <row r="374" spans="2:17">
      <c r="B374" s="4"/>
      <c r="C374" s="13"/>
      <c r="D374" s="13"/>
      <c r="E374" s="4"/>
      <c r="F374" s="4"/>
      <c r="G374" s="13"/>
      <c r="H374" s="13"/>
      <c r="I374" s="13"/>
      <c r="J374" s="5"/>
      <c r="K374" s="4"/>
      <c r="L374" s="13"/>
      <c r="M374" s="4"/>
      <c r="N374" s="18"/>
      <c r="O374" s="18"/>
      <c r="P374" s="4"/>
      <c r="Q374" s="4"/>
    </row>
    <row r="375" spans="2:17">
      <c r="B375" s="4"/>
      <c r="C375" s="13"/>
      <c r="D375" s="13"/>
      <c r="E375" s="4"/>
      <c r="F375" s="4"/>
      <c r="G375" s="13"/>
      <c r="H375" s="13"/>
      <c r="I375" s="13"/>
      <c r="J375" s="5"/>
      <c r="K375" s="4"/>
      <c r="L375" s="13"/>
      <c r="M375" s="4"/>
      <c r="N375" s="18"/>
      <c r="O375" s="18"/>
      <c r="P375" s="4"/>
      <c r="Q375" s="4"/>
    </row>
    <row r="376" spans="2:17">
      <c r="B376" s="4"/>
      <c r="C376" s="13"/>
      <c r="D376" s="13"/>
      <c r="E376" s="4"/>
      <c r="F376" s="4"/>
      <c r="G376" s="13"/>
      <c r="H376" s="13"/>
      <c r="I376" s="13"/>
      <c r="J376" s="5"/>
      <c r="K376" s="4"/>
      <c r="L376" s="13"/>
      <c r="M376" s="4"/>
      <c r="N376" s="18"/>
      <c r="O376" s="18"/>
      <c r="P376" s="4"/>
      <c r="Q376" s="4"/>
    </row>
    <row r="377" spans="2:17">
      <c r="B377" s="4"/>
      <c r="C377" s="13"/>
      <c r="D377" s="13"/>
      <c r="E377" s="4"/>
      <c r="F377" s="4"/>
      <c r="G377" s="13"/>
      <c r="H377" s="13"/>
      <c r="I377" s="13"/>
      <c r="J377" s="5"/>
      <c r="K377" s="4"/>
      <c r="L377" s="13"/>
      <c r="M377" s="4"/>
      <c r="N377" s="18"/>
      <c r="O377" s="18"/>
      <c r="P377" s="4"/>
      <c r="Q377" s="4"/>
    </row>
    <row r="378" spans="2:17">
      <c r="B378" s="4"/>
      <c r="C378" s="13"/>
      <c r="D378" s="13"/>
      <c r="E378" s="4"/>
      <c r="F378" s="4"/>
      <c r="G378" s="13"/>
      <c r="H378" s="13"/>
      <c r="I378" s="13"/>
      <c r="J378" s="5"/>
      <c r="K378" s="4"/>
      <c r="L378" s="13"/>
      <c r="M378" s="4"/>
      <c r="N378" s="18"/>
      <c r="O378" s="18"/>
      <c r="P378" s="4"/>
      <c r="Q378" s="4"/>
    </row>
    <row r="379" spans="2:17">
      <c r="B379" s="4"/>
      <c r="C379" s="13"/>
      <c r="D379" s="13"/>
      <c r="E379" s="4"/>
      <c r="F379" s="4"/>
      <c r="G379" s="13"/>
      <c r="H379" s="13"/>
      <c r="I379" s="13"/>
      <c r="J379" s="5"/>
      <c r="K379" s="4"/>
      <c r="L379" s="13"/>
      <c r="M379" s="4"/>
      <c r="N379" s="18"/>
      <c r="O379" s="18"/>
      <c r="P379" s="4"/>
      <c r="Q379" s="4"/>
    </row>
    <row r="380" spans="2:17">
      <c r="B380" s="4"/>
      <c r="C380" s="13"/>
      <c r="D380" s="13"/>
      <c r="E380" s="4"/>
      <c r="F380" s="4"/>
      <c r="G380" s="13"/>
      <c r="H380" s="13"/>
      <c r="I380" s="13"/>
      <c r="J380" s="5"/>
      <c r="K380" s="4"/>
      <c r="L380" s="13"/>
      <c r="M380" s="4"/>
      <c r="N380" s="18"/>
      <c r="O380" s="18"/>
      <c r="P380" s="4"/>
      <c r="Q380" s="4"/>
    </row>
    <row r="381" spans="2:17">
      <c r="B381" s="4"/>
      <c r="C381" s="13"/>
      <c r="D381" s="13"/>
      <c r="E381" s="4"/>
      <c r="F381" s="4"/>
      <c r="G381" s="13"/>
      <c r="H381" s="13"/>
      <c r="I381" s="13"/>
      <c r="J381" s="5"/>
      <c r="K381" s="4"/>
      <c r="L381" s="13"/>
      <c r="M381" s="4"/>
      <c r="N381" s="18"/>
      <c r="O381" s="18"/>
      <c r="P381" s="4"/>
      <c r="Q381" s="4"/>
    </row>
    <row r="382" spans="2:17">
      <c r="B382" s="4"/>
      <c r="C382" s="13"/>
      <c r="D382" s="13"/>
      <c r="E382" s="4"/>
      <c r="F382" s="4"/>
      <c r="G382" s="13"/>
      <c r="H382" s="13"/>
      <c r="I382" s="13"/>
      <c r="J382" s="5"/>
      <c r="K382" s="4"/>
      <c r="L382" s="13"/>
      <c r="M382" s="4"/>
      <c r="N382" s="18"/>
      <c r="O382" s="18"/>
      <c r="P382" s="4"/>
      <c r="Q382" s="4"/>
    </row>
    <row r="383" spans="2:17">
      <c r="B383" s="4"/>
      <c r="C383" s="13"/>
      <c r="D383" s="13"/>
      <c r="E383" s="4"/>
      <c r="F383" s="4"/>
      <c r="G383" s="13"/>
      <c r="H383" s="13"/>
      <c r="I383" s="13"/>
      <c r="J383" s="5"/>
      <c r="K383" s="4"/>
      <c r="L383" s="13"/>
      <c r="M383" s="4"/>
      <c r="N383" s="18"/>
      <c r="O383" s="18"/>
      <c r="P383" s="4"/>
      <c r="Q383" s="4"/>
    </row>
    <row r="384" spans="2:17">
      <c r="B384" s="4"/>
      <c r="C384" s="13"/>
      <c r="D384" s="13"/>
      <c r="E384" s="4"/>
      <c r="F384" s="4"/>
      <c r="G384" s="13"/>
      <c r="H384" s="13"/>
      <c r="I384" s="13"/>
      <c r="J384" s="5"/>
      <c r="K384" s="4"/>
      <c r="L384" s="13"/>
      <c r="M384" s="4"/>
      <c r="N384" s="18"/>
      <c r="O384" s="18"/>
      <c r="P384" s="4"/>
      <c r="Q384" s="4"/>
    </row>
    <row r="385" spans="2:17">
      <c r="B385" s="4"/>
      <c r="C385" s="13"/>
      <c r="D385" s="13"/>
      <c r="E385" s="4"/>
      <c r="F385" s="4"/>
      <c r="G385" s="13"/>
      <c r="H385" s="13"/>
      <c r="I385" s="13"/>
      <c r="J385" s="5"/>
      <c r="K385" s="4"/>
      <c r="L385" s="13"/>
      <c r="M385" s="4"/>
      <c r="N385" s="18"/>
      <c r="O385" s="18"/>
      <c r="P385" s="4"/>
      <c r="Q385" s="4"/>
    </row>
    <row r="386" spans="2:17">
      <c r="B386" s="4"/>
      <c r="C386" s="13"/>
      <c r="D386" s="13"/>
      <c r="E386" s="4"/>
      <c r="F386" s="4"/>
      <c r="G386" s="13"/>
      <c r="H386" s="13"/>
      <c r="I386" s="13"/>
      <c r="J386" s="5"/>
      <c r="K386" s="4"/>
      <c r="L386" s="13"/>
      <c r="M386" s="4"/>
      <c r="N386" s="18"/>
      <c r="O386" s="18"/>
      <c r="P386" s="4"/>
      <c r="Q386" s="4"/>
    </row>
    <row r="387" spans="2:17">
      <c r="B387" s="4"/>
      <c r="C387" s="13"/>
      <c r="D387" s="13"/>
      <c r="E387" s="4"/>
      <c r="F387" s="4"/>
      <c r="G387" s="13"/>
      <c r="H387" s="13"/>
      <c r="I387" s="13"/>
      <c r="J387" s="5"/>
      <c r="K387" s="4"/>
      <c r="L387" s="13"/>
      <c r="M387" s="4"/>
      <c r="N387" s="18"/>
      <c r="O387" s="18"/>
      <c r="P387" s="4"/>
      <c r="Q387" s="4"/>
    </row>
    <row r="388" spans="2:17">
      <c r="B388" s="4"/>
      <c r="C388" s="13"/>
      <c r="D388" s="13"/>
      <c r="E388" s="4"/>
      <c r="F388" s="4"/>
      <c r="G388" s="13"/>
      <c r="H388" s="13"/>
      <c r="I388" s="13"/>
      <c r="J388" s="5"/>
      <c r="K388" s="4"/>
      <c r="L388" s="13"/>
      <c r="M388" s="4"/>
      <c r="N388" s="18"/>
      <c r="O388" s="18"/>
      <c r="P388" s="4"/>
      <c r="Q388" s="4"/>
    </row>
    <row r="389" spans="2:17">
      <c r="B389" s="4"/>
      <c r="C389" s="13"/>
      <c r="D389" s="13"/>
      <c r="E389" s="4"/>
      <c r="F389" s="4"/>
      <c r="G389" s="13"/>
      <c r="H389" s="13"/>
      <c r="I389" s="13"/>
      <c r="J389" s="5"/>
      <c r="K389" s="4"/>
      <c r="L389" s="13"/>
      <c r="M389" s="4"/>
      <c r="N389" s="18"/>
      <c r="O389" s="18"/>
      <c r="P389" s="4"/>
      <c r="Q389" s="4"/>
    </row>
    <row r="390" spans="2:17">
      <c r="B390" s="4"/>
      <c r="C390" s="13"/>
      <c r="D390" s="13"/>
      <c r="E390" s="4"/>
      <c r="F390" s="4"/>
      <c r="G390" s="13"/>
      <c r="H390" s="13"/>
      <c r="I390" s="13"/>
      <c r="J390" s="5"/>
      <c r="K390" s="4"/>
      <c r="L390" s="13"/>
      <c r="M390" s="4"/>
      <c r="N390" s="18"/>
      <c r="O390" s="18"/>
      <c r="P390" s="4"/>
      <c r="Q390" s="4"/>
    </row>
    <row r="391" spans="2:17">
      <c r="B391" s="4"/>
      <c r="C391" s="13"/>
      <c r="D391" s="13"/>
      <c r="E391" s="4"/>
      <c r="F391" s="4"/>
      <c r="G391" s="13"/>
      <c r="H391" s="13"/>
      <c r="I391" s="13"/>
      <c r="J391" s="5"/>
      <c r="K391" s="4"/>
      <c r="L391" s="13"/>
      <c r="M391" s="4"/>
      <c r="N391" s="18"/>
      <c r="O391" s="18"/>
      <c r="P391" s="4"/>
      <c r="Q391" s="4"/>
    </row>
    <row r="392" spans="2:17">
      <c r="B392" s="4"/>
      <c r="C392" s="13"/>
      <c r="D392" s="13"/>
      <c r="E392" s="4"/>
      <c r="F392" s="4"/>
      <c r="G392" s="13"/>
      <c r="H392" s="13"/>
      <c r="I392" s="13"/>
      <c r="J392" s="5"/>
      <c r="K392" s="4"/>
      <c r="L392" s="13"/>
      <c r="M392" s="4"/>
      <c r="N392" s="18"/>
      <c r="O392" s="18"/>
      <c r="P392" s="4"/>
      <c r="Q392" s="4"/>
    </row>
    <row r="393" spans="2:17">
      <c r="B393" s="4"/>
      <c r="C393" s="13"/>
      <c r="D393" s="13"/>
      <c r="E393" s="4"/>
      <c r="F393" s="4"/>
      <c r="G393" s="13"/>
      <c r="H393" s="13"/>
      <c r="I393" s="13"/>
      <c r="J393" s="5"/>
      <c r="K393" s="4"/>
      <c r="L393" s="13"/>
      <c r="M393" s="4"/>
      <c r="N393" s="18"/>
      <c r="O393" s="18"/>
      <c r="P393" s="4"/>
      <c r="Q393" s="4"/>
    </row>
    <row r="394" spans="2:17">
      <c r="B394" s="4"/>
      <c r="C394" s="13"/>
      <c r="D394" s="13"/>
      <c r="E394" s="4"/>
      <c r="F394" s="4"/>
      <c r="G394" s="13"/>
      <c r="H394" s="13"/>
      <c r="I394" s="13"/>
      <c r="J394" s="5"/>
      <c r="K394" s="4"/>
      <c r="L394" s="13"/>
      <c r="M394" s="4"/>
      <c r="N394" s="18"/>
      <c r="O394" s="18"/>
      <c r="P394" s="4"/>
      <c r="Q394" s="4"/>
    </row>
    <row r="395" spans="2:17">
      <c r="B395" s="4"/>
      <c r="C395" s="13"/>
      <c r="D395" s="13"/>
      <c r="E395" s="4"/>
      <c r="F395" s="4"/>
      <c r="G395" s="13"/>
      <c r="H395" s="13"/>
      <c r="I395" s="13"/>
      <c r="J395" s="5"/>
      <c r="K395" s="4"/>
      <c r="L395" s="13"/>
      <c r="M395" s="4"/>
      <c r="N395" s="18"/>
      <c r="O395" s="18"/>
      <c r="P395" s="4"/>
      <c r="Q395" s="4"/>
    </row>
    <row r="396" spans="2:17">
      <c r="B396" s="4"/>
      <c r="C396" s="13"/>
      <c r="D396" s="13"/>
      <c r="E396" s="4"/>
      <c r="F396" s="4"/>
      <c r="G396" s="13"/>
      <c r="H396" s="13"/>
      <c r="I396" s="13"/>
      <c r="J396" s="5"/>
      <c r="K396" s="4"/>
      <c r="L396" s="13"/>
      <c r="M396" s="4"/>
      <c r="N396" s="18"/>
      <c r="O396" s="18"/>
      <c r="P396" s="4"/>
      <c r="Q396" s="4"/>
    </row>
    <row r="397" spans="2:17">
      <c r="B397" s="4"/>
      <c r="C397" s="13"/>
      <c r="D397" s="13"/>
      <c r="E397" s="4"/>
      <c r="F397" s="4"/>
      <c r="G397" s="13"/>
      <c r="H397" s="13"/>
      <c r="I397" s="13"/>
      <c r="J397" s="5"/>
      <c r="K397" s="4"/>
      <c r="L397" s="13"/>
      <c r="M397" s="4"/>
      <c r="N397" s="18"/>
      <c r="O397" s="18"/>
      <c r="P397" s="4"/>
      <c r="Q397" s="4"/>
    </row>
    <row r="398" spans="2:17">
      <c r="B398" s="4"/>
      <c r="C398" s="13"/>
      <c r="D398" s="13"/>
      <c r="E398" s="4"/>
      <c r="F398" s="4"/>
      <c r="G398" s="13"/>
      <c r="H398" s="13"/>
      <c r="I398" s="13"/>
      <c r="J398" s="5"/>
      <c r="K398" s="4"/>
      <c r="L398" s="13"/>
      <c r="M398" s="4"/>
      <c r="N398" s="18"/>
      <c r="O398" s="18"/>
      <c r="P398" s="4"/>
      <c r="Q398" s="4"/>
    </row>
    <row r="399" spans="2:17">
      <c r="B399" s="4"/>
      <c r="C399" s="13"/>
      <c r="D399" s="13"/>
      <c r="E399" s="4"/>
      <c r="F399" s="4"/>
      <c r="G399" s="13"/>
      <c r="H399" s="13"/>
      <c r="I399" s="13"/>
      <c r="J399" s="5"/>
      <c r="K399" s="4"/>
      <c r="L399" s="13"/>
      <c r="M399" s="4"/>
      <c r="N399" s="18"/>
      <c r="O399" s="18"/>
      <c r="P399" s="4"/>
      <c r="Q399" s="4"/>
    </row>
    <row r="400" spans="2:17">
      <c r="B400" s="4"/>
      <c r="C400" s="13"/>
      <c r="D400" s="13"/>
      <c r="E400" s="4"/>
      <c r="F400" s="4"/>
      <c r="G400" s="13"/>
      <c r="H400" s="13"/>
      <c r="I400" s="13"/>
      <c r="J400" s="5"/>
      <c r="K400" s="4"/>
      <c r="L400" s="13"/>
      <c r="M400" s="4"/>
      <c r="N400" s="18"/>
      <c r="O400" s="18"/>
      <c r="P400" s="4"/>
      <c r="Q400" s="4"/>
    </row>
    <row r="401" spans="2:17">
      <c r="B401" s="4"/>
      <c r="C401" s="13"/>
      <c r="D401" s="13"/>
      <c r="E401" s="4"/>
      <c r="F401" s="4"/>
      <c r="G401" s="13"/>
      <c r="H401" s="13"/>
      <c r="I401" s="13"/>
      <c r="J401" s="5"/>
      <c r="K401" s="4"/>
      <c r="L401" s="13"/>
      <c r="M401" s="4"/>
      <c r="N401" s="18"/>
      <c r="O401" s="18"/>
      <c r="P401" s="4"/>
      <c r="Q401" s="4"/>
    </row>
    <row r="402" spans="2:17">
      <c r="B402" s="4"/>
      <c r="C402" s="13"/>
      <c r="D402" s="13"/>
      <c r="E402" s="4"/>
      <c r="F402" s="4"/>
      <c r="G402" s="13"/>
      <c r="H402" s="13"/>
      <c r="I402" s="13"/>
      <c r="J402" s="5"/>
      <c r="K402" s="4"/>
      <c r="L402" s="13"/>
      <c r="M402" s="4"/>
      <c r="N402" s="18"/>
      <c r="O402" s="18"/>
      <c r="P402" s="4"/>
      <c r="Q402" s="4"/>
    </row>
    <row r="403" spans="2:17">
      <c r="B403" s="4"/>
      <c r="C403" s="13"/>
      <c r="D403" s="13"/>
      <c r="E403" s="4"/>
      <c r="F403" s="4"/>
      <c r="G403" s="13"/>
      <c r="H403" s="13"/>
      <c r="I403" s="13"/>
      <c r="J403" s="5"/>
      <c r="K403" s="4"/>
      <c r="L403" s="13"/>
      <c r="M403" s="4"/>
      <c r="N403" s="18"/>
      <c r="O403" s="18"/>
      <c r="P403" s="4"/>
      <c r="Q403" s="4"/>
    </row>
    <row r="404" spans="2:17">
      <c r="B404" s="4"/>
      <c r="C404" s="13"/>
      <c r="D404" s="13"/>
      <c r="E404" s="4"/>
      <c r="F404" s="4"/>
      <c r="G404" s="13"/>
      <c r="H404" s="13"/>
      <c r="I404" s="13"/>
      <c r="J404" s="5"/>
      <c r="K404" s="4"/>
      <c r="L404" s="13"/>
      <c r="M404" s="4"/>
      <c r="N404" s="18"/>
      <c r="O404" s="18"/>
      <c r="P404" s="4"/>
      <c r="Q404" s="4"/>
    </row>
    <row r="405" spans="2:17">
      <c r="B405" s="4"/>
      <c r="C405" s="13"/>
      <c r="D405" s="13"/>
      <c r="E405" s="4"/>
      <c r="F405" s="4"/>
      <c r="G405" s="13"/>
      <c r="H405" s="13"/>
      <c r="I405" s="13"/>
      <c r="J405" s="5"/>
      <c r="K405" s="4"/>
      <c r="L405" s="13"/>
      <c r="M405" s="4"/>
      <c r="N405" s="18"/>
      <c r="O405" s="18"/>
      <c r="P405" s="4"/>
      <c r="Q405" s="4"/>
    </row>
    <row r="406" spans="2:17">
      <c r="B406" s="4"/>
      <c r="C406" s="13"/>
      <c r="D406" s="13"/>
      <c r="E406" s="4"/>
      <c r="F406" s="4"/>
      <c r="G406" s="13"/>
      <c r="H406" s="13"/>
      <c r="I406" s="13"/>
      <c r="J406" s="5"/>
      <c r="K406" s="4"/>
      <c r="L406" s="13"/>
      <c r="M406" s="4"/>
      <c r="N406" s="18"/>
      <c r="O406" s="18"/>
      <c r="P406" s="4"/>
      <c r="Q406" s="4"/>
    </row>
    <row r="407" spans="2:17">
      <c r="B407" s="4"/>
      <c r="C407" s="13"/>
      <c r="D407" s="13"/>
      <c r="E407" s="4"/>
      <c r="F407" s="4"/>
      <c r="G407" s="13"/>
      <c r="H407" s="13"/>
      <c r="I407" s="13"/>
      <c r="J407" s="5"/>
      <c r="K407" s="4"/>
      <c r="L407" s="13"/>
      <c r="M407" s="4"/>
      <c r="N407" s="18"/>
      <c r="O407" s="18"/>
      <c r="P407" s="4"/>
      <c r="Q407" s="4"/>
    </row>
    <row r="408" spans="2:17">
      <c r="B408" s="4"/>
      <c r="C408" s="13"/>
      <c r="D408" s="13"/>
      <c r="E408" s="4"/>
      <c r="F408" s="4"/>
      <c r="G408" s="13"/>
      <c r="H408" s="13"/>
      <c r="I408" s="13"/>
      <c r="J408" s="5"/>
      <c r="K408" s="4"/>
      <c r="L408" s="13"/>
      <c r="M408" s="4"/>
      <c r="N408" s="18"/>
      <c r="O408" s="18"/>
      <c r="P408" s="4"/>
      <c r="Q408" s="4"/>
    </row>
    <row r="409" spans="2:17">
      <c r="B409" s="4"/>
      <c r="C409" s="13"/>
      <c r="D409" s="13"/>
      <c r="E409" s="4"/>
      <c r="F409" s="4"/>
      <c r="G409" s="13"/>
      <c r="H409" s="13"/>
      <c r="I409" s="13"/>
      <c r="J409" s="5"/>
      <c r="K409" s="4"/>
      <c r="L409" s="13"/>
      <c r="M409" s="4"/>
      <c r="N409" s="18"/>
      <c r="O409" s="18"/>
      <c r="P409" s="4"/>
      <c r="Q409" s="4"/>
    </row>
    <row r="410" spans="2:17">
      <c r="B410" s="4"/>
      <c r="C410" s="13"/>
      <c r="D410" s="13"/>
      <c r="E410" s="4"/>
      <c r="F410" s="4"/>
      <c r="G410" s="13"/>
      <c r="H410" s="13"/>
      <c r="I410" s="13"/>
      <c r="J410" s="5"/>
      <c r="K410" s="4"/>
      <c r="L410" s="13"/>
      <c r="M410" s="4"/>
      <c r="N410" s="18"/>
      <c r="O410" s="18"/>
      <c r="P410" s="4"/>
      <c r="Q410" s="4"/>
    </row>
    <row r="411" spans="2:17">
      <c r="B411" s="4"/>
      <c r="C411" s="13"/>
      <c r="D411" s="13"/>
      <c r="E411" s="4"/>
      <c r="F411" s="4"/>
      <c r="G411" s="13"/>
      <c r="H411" s="13"/>
      <c r="I411" s="13"/>
      <c r="J411" s="5"/>
      <c r="K411" s="4"/>
      <c r="L411" s="13"/>
      <c r="M411" s="4"/>
      <c r="N411" s="18"/>
      <c r="O411" s="18"/>
      <c r="P411" s="4"/>
      <c r="Q411" s="4"/>
    </row>
    <row r="412" spans="2:17">
      <c r="B412" s="4"/>
      <c r="C412" s="13"/>
      <c r="D412" s="13"/>
      <c r="E412" s="4"/>
      <c r="F412" s="4"/>
      <c r="G412" s="13"/>
      <c r="H412" s="13"/>
      <c r="I412" s="13"/>
      <c r="J412" s="5"/>
      <c r="K412" s="4"/>
      <c r="L412" s="13"/>
      <c r="M412" s="4"/>
      <c r="N412" s="18"/>
      <c r="O412" s="18"/>
      <c r="P412" s="4"/>
      <c r="Q412" s="4"/>
    </row>
    <row r="413" spans="2:17">
      <c r="B413" s="4"/>
      <c r="C413" s="13"/>
      <c r="D413" s="13"/>
      <c r="E413" s="4"/>
      <c r="F413" s="4"/>
      <c r="G413" s="13"/>
      <c r="H413" s="13"/>
      <c r="I413" s="13"/>
      <c r="J413" s="5"/>
      <c r="K413" s="4"/>
      <c r="L413" s="13"/>
      <c r="M413" s="4"/>
      <c r="N413" s="18"/>
      <c r="O413" s="18"/>
      <c r="P413" s="4"/>
      <c r="Q413" s="4"/>
    </row>
    <row r="414" spans="2:17">
      <c r="B414" s="4"/>
      <c r="C414" s="13"/>
      <c r="D414" s="13"/>
      <c r="E414" s="4"/>
      <c r="F414" s="4"/>
      <c r="G414" s="13"/>
      <c r="H414" s="13"/>
      <c r="I414" s="13"/>
      <c r="J414" s="5"/>
      <c r="K414" s="4"/>
      <c r="L414" s="13"/>
      <c r="M414" s="4"/>
      <c r="N414" s="18"/>
      <c r="O414" s="18"/>
      <c r="P414" s="4"/>
      <c r="Q414" s="4"/>
    </row>
    <row r="415" spans="2:17">
      <c r="B415" s="4"/>
      <c r="C415" s="13"/>
      <c r="D415" s="13"/>
      <c r="E415" s="4"/>
      <c r="F415" s="4"/>
      <c r="G415" s="13"/>
      <c r="H415" s="13"/>
      <c r="I415" s="13"/>
      <c r="J415" s="5"/>
      <c r="K415" s="4"/>
      <c r="L415" s="13"/>
      <c r="M415" s="4"/>
      <c r="N415" s="18"/>
      <c r="O415" s="18"/>
      <c r="P415" s="4"/>
      <c r="Q415" s="4"/>
    </row>
    <row r="416" spans="2:17">
      <c r="B416" s="4"/>
      <c r="C416" s="13"/>
      <c r="D416" s="13"/>
      <c r="E416" s="4"/>
      <c r="F416" s="4"/>
      <c r="G416" s="13"/>
      <c r="H416" s="13"/>
      <c r="I416" s="13"/>
      <c r="J416" s="5"/>
      <c r="K416" s="4"/>
      <c r="L416" s="13"/>
      <c r="M416" s="4"/>
      <c r="N416" s="18"/>
      <c r="O416" s="18"/>
      <c r="P416" s="4"/>
      <c r="Q416" s="4"/>
    </row>
    <row r="417" spans="2:17">
      <c r="B417" s="4"/>
      <c r="C417" s="13"/>
      <c r="D417" s="13"/>
      <c r="E417" s="4"/>
      <c r="F417" s="4"/>
      <c r="G417" s="13"/>
      <c r="H417" s="13"/>
      <c r="I417" s="13"/>
      <c r="J417" s="5"/>
      <c r="K417" s="4"/>
      <c r="L417" s="13"/>
      <c r="M417" s="4"/>
      <c r="N417" s="18"/>
      <c r="O417" s="18"/>
      <c r="P417" s="4"/>
      <c r="Q417" s="4"/>
    </row>
    <row r="418" spans="2:17">
      <c r="B418" s="4"/>
      <c r="C418" s="13"/>
      <c r="D418" s="13"/>
      <c r="E418" s="4"/>
      <c r="F418" s="4"/>
      <c r="G418" s="13"/>
      <c r="H418" s="13"/>
      <c r="I418" s="13"/>
      <c r="J418" s="5"/>
      <c r="K418" s="4"/>
      <c r="L418" s="13"/>
      <c r="M418" s="4"/>
      <c r="N418" s="18"/>
      <c r="O418" s="18"/>
      <c r="P418" s="4"/>
      <c r="Q418" s="4"/>
    </row>
    <row r="419" spans="2:17">
      <c r="B419" s="4"/>
      <c r="C419" s="13"/>
      <c r="D419" s="13"/>
      <c r="E419" s="4"/>
      <c r="F419" s="4"/>
      <c r="G419" s="13"/>
      <c r="H419" s="13"/>
      <c r="I419" s="13"/>
      <c r="J419" s="5"/>
      <c r="K419" s="4"/>
      <c r="L419" s="13"/>
      <c r="M419" s="4"/>
      <c r="N419" s="18"/>
      <c r="O419" s="18"/>
      <c r="P419" s="4"/>
      <c r="Q419" s="4"/>
    </row>
    <row r="420" spans="2:17">
      <c r="B420" s="4"/>
      <c r="C420" s="13"/>
      <c r="D420" s="13"/>
      <c r="E420" s="4"/>
      <c r="F420" s="4"/>
      <c r="G420" s="13"/>
      <c r="H420" s="13"/>
      <c r="I420" s="13"/>
      <c r="J420" s="5"/>
      <c r="K420" s="4"/>
      <c r="L420" s="13"/>
      <c r="M420" s="4"/>
      <c r="N420" s="18"/>
      <c r="O420" s="18"/>
      <c r="P420" s="4"/>
      <c r="Q420" s="4"/>
    </row>
    <row r="421" spans="2:17">
      <c r="B421" s="4"/>
      <c r="C421" s="13"/>
      <c r="D421" s="13"/>
      <c r="E421" s="4"/>
      <c r="F421" s="4"/>
      <c r="G421" s="13"/>
      <c r="H421" s="13"/>
      <c r="I421" s="13"/>
      <c r="J421" s="5"/>
      <c r="K421" s="4"/>
      <c r="L421" s="13"/>
      <c r="M421" s="4"/>
      <c r="N421" s="18"/>
      <c r="O421" s="18"/>
      <c r="P421" s="4"/>
      <c r="Q421" s="4"/>
    </row>
    <row r="422" spans="2:17">
      <c r="B422" s="4"/>
      <c r="C422" s="13"/>
      <c r="D422" s="13"/>
      <c r="E422" s="4"/>
      <c r="F422" s="4"/>
      <c r="G422" s="13"/>
      <c r="H422" s="13"/>
      <c r="I422" s="13"/>
      <c r="J422" s="5"/>
      <c r="K422" s="4"/>
      <c r="L422" s="13"/>
      <c r="M422" s="4"/>
      <c r="N422" s="18"/>
      <c r="O422" s="18"/>
      <c r="P422" s="4"/>
      <c r="Q422" s="4"/>
    </row>
    <row r="423" spans="2:17">
      <c r="B423" s="4"/>
      <c r="C423" s="13"/>
      <c r="D423" s="13"/>
      <c r="E423" s="4"/>
      <c r="F423" s="4"/>
      <c r="G423" s="13"/>
      <c r="H423" s="13"/>
      <c r="I423" s="13"/>
      <c r="J423" s="5"/>
      <c r="K423" s="4"/>
      <c r="L423" s="13"/>
      <c r="M423" s="4"/>
      <c r="N423" s="18"/>
      <c r="O423" s="18"/>
      <c r="P423" s="4"/>
      <c r="Q423" s="4"/>
    </row>
    <row r="424" spans="2:17">
      <c r="B424" s="4"/>
      <c r="C424" s="13"/>
      <c r="D424" s="13"/>
      <c r="E424" s="4"/>
      <c r="F424" s="4"/>
      <c r="G424" s="13"/>
      <c r="H424" s="13"/>
      <c r="I424" s="13"/>
      <c r="J424" s="5"/>
      <c r="K424" s="4"/>
      <c r="L424" s="13"/>
      <c r="M424" s="4"/>
      <c r="N424" s="18"/>
      <c r="O424" s="18"/>
      <c r="P424" s="4"/>
      <c r="Q424" s="4"/>
    </row>
    <row r="425" spans="2:17">
      <c r="B425" s="4"/>
      <c r="C425" s="13"/>
      <c r="D425" s="13"/>
      <c r="E425" s="4"/>
      <c r="F425" s="4"/>
      <c r="G425" s="13"/>
      <c r="H425" s="13"/>
      <c r="I425" s="13"/>
      <c r="J425" s="5"/>
      <c r="K425" s="4"/>
      <c r="L425" s="13"/>
      <c r="M425" s="4"/>
      <c r="N425" s="18"/>
      <c r="O425" s="18"/>
      <c r="P425" s="4"/>
      <c r="Q425" s="4"/>
    </row>
    <row r="426" spans="2:17">
      <c r="B426" s="4"/>
      <c r="C426" s="13"/>
      <c r="D426" s="13"/>
      <c r="E426" s="4"/>
      <c r="F426" s="4"/>
      <c r="G426" s="13"/>
      <c r="H426" s="13"/>
      <c r="I426" s="13"/>
      <c r="J426" s="5"/>
      <c r="K426" s="4"/>
      <c r="L426" s="13"/>
      <c r="M426" s="4"/>
      <c r="N426" s="18"/>
      <c r="O426" s="18"/>
      <c r="P426" s="4"/>
      <c r="Q426" s="4"/>
    </row>
    <row r="427" spans="2:17">
      <c r="B427" s="4"/>
      <c r="C427" s="13"/>
      <c r="D427" s="13"/>
      <c r="E427" s="4"/>
      <c r="F427" s="4"/>
      <c r="G427" s="13"/>
      <c r="H427" s="13"/>
      <c r="I427" s="13"/>
      <c r="J427" s="5"/>
      <c r="K427" s="4"/>
      <c r="L427" s="13"/>
      <c r="M427" s="4"/>
      <c r="N427" s="18"/>
      <c r="O427" s="18"/>
      <c r="P427" s="4"/>
      <c r="Q427" s="4"/>
    </row>
    <row r="428" spans="2:17">
      <c r="B428" s="4"/>
      <c r="C428" s="13"/>
      <c r="D428" s="13"/>
      <c r="E428" s="4"/>
      <c r="F428" s="4"/>
      <c r="G428" s="13"/>
      <c r="H428" s="13"/>
      <c r="I428" s="13"/>
      <c r="J428" s="5"/>
      <c r="K428" s="4"/>
      <c r="L428" s="13"/>
      <c r="M428" s="4"/>
      <c r="N428" s="18"/>
      <c r="O428" s="18"/>
      <c r="P428" s="4"/>
      <c r="Q428" s="4"/>
    </row>
    <row r="429" spans="2:17">
      <c r="B429" s="4"/>
      <c r="C429" s="13"/>
      <c r="D429" s="13"/>
      <c r="E429" s="4"/>
      <c r="F429" s="4"/>
      <c r="G429" s="13"/>
      <c r="H429" s="13"/>
      <c r="I429" s="13"/>
      <c r="J429" s="5"/>
      <c r="K429" s="4"/>
      <c r="L429" s="13"/>
      <c r="M429" s="4"/>
      <c r="N429" s="18"/>
      <c r="O429" s="18"/>
      <c r="P429" s="4"/>
      <c r="Q429" s="4"/>
    </row>
    <row r="430" spans="2:17">
      <c r="B430" s="4"/>
      <c r="C430" s="13"/>
      <c r="D430" s="13"/>
      <c r="E430" s="4"/>
      <c r="F430" s="4"/>
      <c r="G430" s="13"/>
      <c r="H430" s="13"/>
      <c r="I430" s="13"/>
      <c r="J430" s="5"/>
      <c r="K430" s="4"/>
      <c r="L430" s="13"/>
      <c r="M430" s="4"/>
      <c r="N430" s="18"/>
      <c r="O430" s="18"/>
      <c r="P430" s="4"/>
      <c r="Q430" s="4"/>
    </row>
    <row r="431" spans="2:17">
      <c r="B431" s="4"/>
      <c r="C431" s="13"/>
      <c r="D431" s="13"/>
      <c r="E431" s="4"/>
      <c r="F431" s="4"/>
      <c r="G431" s="13"/>
      <c r="H431" s="13"/>
      <c r="I431" s="13"/>
      <c r="J431" s="5"/>
      <c r="K431" s="4"/>
      <c r="L431" s="13"/>
      <c r="M431" s="4"/>
      <c r="N431" s="18"/>
      <c r="O431" s="18"/>
      <c r="P431" s="4"/>
      <c r="Q431" s="4"/>
    </row>
    <row r="432" spans="2:17">
      <c r="B432" s="4"/>
      <c r="C432" s="13"/>
      <c r="D432" s="13"/>
      <c r="E432" s="4"/>
      <c r="F432" s="4"/>
      <c r="G432" s="13"/>
      <c r="H432" s="13"/>
      <c r="I432" s="13"/>
      <c r="J432" s="5"/>
      <c r="K432" s="4"/>
      <c r="L432" s="13"/>
      <c r="M432" s="4"/>
      <c r="N432" s="18"/>
      <c r="O432" s="18"/>
      <c r="P432" s="4"/>
      <c r="Q432" s="4"/>
    </row>
    <row r="433" spans="2:17">
      <c r="B433" s="4"/>
      <c r="C433" s="13"/>
      <c r="D433" s="13"/>
      <c r="E433" s="4"/>
      <c r="F433" s="4"/>
      <c r="G433" s="13"/>
      <c r="H433" s="13"/>
      <c r="I433" s="13"/>
      <c r="J433" s="5"/>
      <c r="K433" s="4"/>
      <c r="L433" s="13"/>
      <c r="M433" s="4"/>
      <c r="N433" s="18"/>
      <c r="O433" s="18"/>
      <c r="P433" s="4"/>
      <c r="Q433" s="4"/>
    </row>
    <row r="434" spans="2:17">
      <c r="B434" s="4"/>
      <c r="C434" s="13"/>
      <c r="D434" s="13"/>
      <c r="E434" s="4"/>
      <c r="F434" s="4"/>
      <c r="G434" s="13"/>
      <c r="H434" s="13"/>
      <c r="I434" s="13"/>
      <c r="J434" s="5"/>
      <c r="K434" s="4"/>
      <c r="L434" s="13"/>
      <c r="M434" s="4"/>
      <c r="N434" s="18"/>
      <c r="O434" s="18"/>
      <c r="P434" s="4"/>
      <c r="Q434" s="4"/>
    </row>
    <row r="435" spans="2:17">
      <c r="B435" s="4"/>
      <c r="C435" s="13"/>
      <c r="D435" s="13"/>
      <c r="E435" s="4"/>
      <c r="F435" s="4"/>
      <c r="G435" s="13"/>
      <c r="H435" s="13"/>
      <c r="I435" s="13"/>
      <c r="J435" s="5"/>
      <c r="K435" s="4"/>
      <c r="L435" s="13"/>
      <c r="M435" s="4"/>
      <c r="N435" s="18"/>
      <c r="O435" s="18"/>
      <c r="P435" s="4"/>
      <c r="Q435" s="4"/>
    </row>
    <row r="436" spans="2:17">
      <c r="B436" s="4"/>
      <c r="C436" s="13"/>
      <c r="D436" s="13"/>
      <c r="E436" s="4"/>
      <c r="F436" s="4"/>
      <c r="G436" s="13"/>
      <c r="H436" s="13"/>
      <c r="I436" s="13"/>
      <c r="J436" s="5"/>
      <c r="K436" s="4"/>
      <c r="L436" s="13"/>
      <c r="M436" s="4"/>
      <c r="N436" s="18"/>
      <c r="O436" s="18"/>
      <c r="P436" s="4"/>
      <c r="Q436" s="4"/>
    </row>
    <row r="437" spans="2:17">
      <c r="B437" s="4"/>
      <c r="C437" s="13"/>
      <c r="D437" s="13"/>
      <c r="E437" s="4"/>
      <c r="F437" s="4"/>
      <c r="G437" s="13"/>
      <c r="H437" s="13"/>
      <c r="I437" s="13"/>
      <c r="J437" s="5"/>
      <c r="K437" s="4"/>
      <c r="L437" s="13"/>
      <c r="M437" s="4"/>
      <c r="N437" s="18"/>
      <c r="O437" s="18"/>
      <c r="P437" s="4"/>
      <c r="Q437" s="4"/>
    </row>
    <row r="438" spans="2:17">
      <c r="B438" s="4"/>
      <c r="C438" s="13"/>
      <c r="D438" s="13"/>
      <c r="E438" s="4"/>
      <c r="F438" s="4"/>
      <c r="G438" s="13"/>
      <c r="H438" s="13"/>
      <c r="I438" s="13"/>
      <c r="J438" s="5"/>
      <c r="K438" s="4"/>
      <c r="L438" s="13"/>
      <c r="M438" s="4"/>
      <c r="N438" s="18"/>
      <c r="O438" s="18"/>
      <c r="P438" s="4"/>
      <c r="Q438" s="4"/>
    </row>
    <row r="439" spans="2:17">
      <c r="B439" s="4"/>
      <c r="C439" s="13"/>
      <c r="D439" s="13"/>
      <c r="E439" s="4"/>
      <c r="F439" s="4"/>
      <c r="G439" s="13"/>
      <c r="H439" s="13"/>
      <c r="I439" s="13"/>
      <c r="J439" s="5"/>
      <c r="K439" s="4"/>
      <c r="L439" s="13"/>
      <c r="M439" s="4"/>
      <c r="N439" s="18"/>
      <c r="O439" s="18"/>
      <c r="P439" s="4"/>
      <c r="Q439" s="4"/>
    </row>
    <row r="440" spans="2:17">
      <c r="B440" s="4"/>
      <c r="C440" s="13"/>
      <c r="D440" s="13"/>
      <c r="E440" s="4"/>
      <c r="F440" s="4"/>
      <c r="G440" s="13"/>
      <c r="H440" s="13"/>
      <c r="I440" s="13"/>
      <c r="J440" s="5"/>
      <c r="K440" s="4"/>
      <c r="L440" s="13"/>
      <c r="M440" s="4"/>
      <c r="N440" s="18"/>
      <c r="O440" s="18"/>
      <c r="P440" s="4"/>
      <c r="Q440" s="4"/>
    </row>
    <row r="441" spans="2:17">
      <c r="B441" s="4"/>
      <c r="C441" s="13"/>
      <c r="D441" s="13"/>
      <c r="E441" s="4"/>
      <c r="F441" s="4"/>
      <c r="G441" s="13"/>
      <c r="H441" s="13"/>
      <c r="I441" s="13"/>
      <c r="J441" s="5"/>
      <c r="K441" s="4"/>
      <c r="L441" s="13"/>
      <c r="M441" s="4"/>
      <c r="N441" s="18"/>
      <c r="O441" s="18"/>
      <c r="P441" s="4"/>
      <c r="Q441" s="4"/>
    </row>
    <row r="442" spans="2:17">
      <c r="B442" s="4"/>
      <c r="C442" s="13"/>
      <c r="D442" s="13"/>
      <c r="E442" s="4"/>
      <c r="F442" s="4"/>
      <c r="G442" s="13"/>
      <c r="H442" s="13"/>
      <c r="I442" s="13"/>
      <c r="J442" s="5"/>
      <c r="K442" s="4"/>
      <c r="L442" s="13"/>
      <c r="M442" s="4"/>
      <c r="N442" s="18"/>
      <c r="O442" s="18"/>
      <c r="P442" s="4"/>
      <c r="Q442" s="4"/>
    </row>
    <row r="443" spans="2:17">
      <c r="B443" s="4"/>
      <c r="C443" s="13"/>
      <c r="D443" s="13"/>
      <c r="E443" s="4"/>
      <c r="F443" s="4"/>
      <c r="G443" s="13"/>
      <c r="H443" s="13"/>
      <c r="I443" s="13"/>
      <c r="J443" s="5"/>
      <c r="K443" s="4"/>
      <c r="L443" s="13"/>
      <c r="M443" s="4"/>
      <c r="N443" s="18"/>
      <c r="O443" s="18"/>
      <c r="P443" s="4"/>
      <c r="Q443" s="4"/>
    </row>
    <row r="444" spans="2:17">
      <c r="B444" s="4"/>
      <c r="C444" s="13"/>
      <c r="D444" s="13"/>
      <c r="E444" s="4"/>
      <c r="F444" s="4"/>
      <c r="G444" s="13"/>
      <c r="H444" s="13"/>
      <c r="I444" s="13"/>
      <c r="J444" s="5"/>
      <c r="K444" s="4"/>
      <c r="L444" s="13"/>
      <c r="M444" s="4"/>
      <c r="N444" s="18"/>
      <c r="O444" s="18"/>
      <c r="P444" s="4"/>
      <c r="Q444" s="4"/>
    </row>
    <row r="445" spans="2:17">
      <c r="B445" s="4"/>
      <c r="C445" s="13"/>
      <c r="D445" s="13"/>
      <c r="E445" s="4"/>
      <c r="F445" s="4"/>
      <c r="G445" s="13"/>
      <c r="H445" s="13"/>
      <c r="I445" s="13"/>
      <c r="J445" s="5"/>
      <c r="K445" s="4"/>
      <c r="L445" s="13"/>
      <c r="M445" s="4"/>
      <c r="N445" s="18"/>
      <c r="O445" s="18"/>
      <c r="P445" s="4"/>
      <c r="Q445" s="4"/>
    </row>
    <row r="446" spans="2:17">
      <c r="B446" s="4"/>
      <c r="C446" s="13"/>
      <c r="D446" s="13"/>
      <c r="E446" s="4"/>
      <c r="F446" s="4"/>
      <c r="G446" s="13"/>
      <c r="H446" s="13"/>
      <c r="I446" s="13"/>
      <c r="J446" s="5"/>
      <c r="K446" s="4"/>
      <c r="L446" s="13"/>
      <c r="M446" s="4"/>
      <c r="N446" s="18"/>
      <c r="O446" s="18"/>
      <c r="P446" s="4"/>
      <c r="Q446" s="4"/>
    </row>
    <row r="447" spans="2:17">
      <c r="B447" s="4"/>
      <c r="C447" s="13"/>
      <c r="D447" s="13"/>
      <c r="E447" s="4"/>
      <c r="F447" s="4"/>
      <c r="G447" s="13"/>
      <c r="H447" s="13"/>
      <c r="I447" s="13"/>
      <c r="J447" s="5"/>
      <c r="K447" s="4"/>
      <c r="L447" s="13"/>
      <c r="M447" s="4"/>
      <c r="N447" s="18"/>
      <c r="O447" s="18"/>
      <c r="P447" s="4"/>
      <c r="Q447" s="4"/>
    </row>
    <row r="448" spans="2:17">
      <c r="B448" s="4"/>
      <c r="C448" s="13"/>
      <c r="D448" s="13"/>
      <c r="E448" s="4"/>
      <c r="F448" s="4"/>
      <c r="G448" s="13"/>
      <c r="H448" s="13"/>
      <c r="I448" s="13"/>
      <c r="J448" s="5"/>
      <c r="K448" s="4"/>
      <c r="L448" s="13"/>
      <c r="M448" s="4"/>
      <c r="N448" s="18"/>
      <c r="O448" s="18"/>
      <c r="P448" s="4"/>
      <c r="Q448" s="4"/>
    </row>
    <row r="449" spans="2:17">
      <c r="B449" s="4"/>
      <c r="C449" s="13"/>
      <c r="D449" s="13"/>
      <c r="E449" s="4"/>
      <c r="F449" s="4"/>
      <c r="G449" s="13"/>
      <c r="H449" s="13"/>
      <c r="I449" s="13"/>
      <c r="J449" s="5"/>
      <c r="K449" s="4"/>
      <c r="L449" s="13"/>
      <c r="M449" s="4"/>
      <c r="N449" s="18"/>
      <c r="O449" s="18"/>
      <c r="P449" s="4"/>
      <c r="Q449" s="4"/>
    </row>
    <row r="450" spans="2:17">
      <c r="B450" s="4"/>
      <c r="C450" s="13"/>
      <c r="D450" s="13"/>
      <c r="E450" s="4"/>
      <c r="F450" s="4"/>
      <c r="G450" s="13"/>
      <c r="H450" s="13"/>
      <c r="I450" s="13"/>
      <c r="J450" s="5"/>
      <c r="K450" s="4"/>
      <c r="L450" s="13"/>
      <c r="M450" s="4"/>
      <c r="N450" s="18"/>
      <c r="O450" s="18"/>
      <c r="P450" s="4"/>
      <c r="Q450" s="4"/>
    </row>
    <row r="451" spans="2:17">
      <c r="B451" s="4"/>
      <c r="C451" s="13"/>
      <c r="D451" s="13"/>
      <c r="E451" s="4"/>
      <c r="F451" s="4"/>
      <c r="G451" s="13"/>
      <c r="H451" s="13"/>
      <c r="I451" s="13"/>
      <c r="J451" s="5"/>
      <c r="K451" s="4"/>
      <c r="L451" s="13"/>
      <c r="M451" s="4"/>
      <c r="N451" s="18"/>
      <c r="O451" s="18"/>
      <c r="P451" s="4"/>
      <c r="Q451" s="4"/>
    </row>
    <row r="452" spans="2:17">
      <c r="B452" s="4"/>
      <c r="C452" s="13"/>
      <c r="D452" s="13"/>
      <c r="E452" s="4"/>
      <c r="F452" s="4"/>
      <c r="G452" s="13"/>
      <c r="H452" s="13"/>
      <c r="I452" s="13"/>
      <c r="J452" s="5"/>
      <c r="K452" s="4"/>
      <c r="L452" s="13"/>
      <c r="M452" s="4"/>
      <c r="N452" s="18"/>
      <c r="O452" s="18"/>
      <c r="P452" s="4"/>
      <c r="Q452" s="4"/>
    </row>
    <row r="453" spans="2:17">
      <c r="B453" s="4"/>
      <c r="C453" s="13"/>
      <c r="D453" s="13"/>
      <c r="E453" s="4"/>
      <c r="F453" s="4"/>
      <c r="G453" s="13"/>
      <c r="H453" s="13"/>
      <c r="I453" s="13"/>
      <c r="J453" s="5"/>
      <c r="K453" s="4"/>
      <c r="L453" s="13"/>
      <c r="M453" s="4"/>
      <c r="N453" s="18"/>
      <c r="O453" s="18"/>
      <c r="P453" s="4"/>
      <c r="Q453" s="4"/>
    </row>
    <row r="454" spans="2:17">
      <c r="B454" s="4"/>
      <c r="C454" s="13"/>
      <c r="D454" s="13"/>
      <c r="E454" s="4"/>
      <c r="F454" s="4"/>
      <c r="G454" s="13"/>
      <c r="H454" s="13"/>
      <c r="I454" s="13"/>
      <c r="J454" s="5"/>
      <c r="K454" s="4"/>
      <c r="L454" s="13"/>
      <c r="M454" s="4"/>
      <c r="N454" s="18"/>
      <c r="O454" s="18"/>
      <c r="P454" s="4"/>
      <c r="Q454" s="4"/>
    </row>
    <row r="455" spans="2:17">
      <c r="B455" s="4"/>
      <c r="C455" s="13"/>
      <c r="D455" s="13"/>
      <c r="E455" s="4"/>
      <c r="F455" s="4"/>
      <c r="G455" s="13"/>
      <c r="H455" s="13"/>
      <c r="I455" s="13"/>
      <c r="J455" s="5"/>
      <c r="K455" s="4"/>
      <c r="L455" s="13"/>
      <c r="M455" s="4"/>
      <c r="N455" s="18"/>
      <c r="O455" s="18"/>
      <c r="P455" s="4"/>
      <c r="Q455" s="4"/>
    </row>
    <row r="456" spans="2:17">
      <c r="B456" s="4"/>
      <c r="C456" s="13"/>
      <c r="D456" s="13"/>
      <c r="E456" s="4"/>
      <c r="F456" s="4"/>
      <c r="G456" s="13"/>
      <c r="H456" s="13"/>
      <c r="I456" s="13"/>
      <c r="J456" s="5"/>
      <c r="K456" s="4"/>
      <c r="L456" s="13"/>
      <c r="M456" s="4"/>
      <c r="N456" s="18"/>
      <c r="O456" s="18"/>
      <c r="P456" s="4"/>
      <c r="Q456" s="4"/>
    </row>
    <row r="457" spans="2:17">
      <c r="B457" s="4"/>
      <c r="C457" s="13"/>
      <c r="D457" s="13"/>
      <c r="E457" s="4"/>
      <c r="F457" s="4"/>
      <c r="G457" s="13"/>
      <c r="H457" s="13"/>
      <c r="I457" s="13"/>
      <c r="J457" s="5"/>
      <c r="K457" s="4"/>
      <c r="L457" s="13"/>
      <c r="M457" s="4"/>
      <c r="N457" s="18"/>
      <c r="O457" s="18"/>
      <c r="P457" s="4"/>
      <c r="Q457" s="4"/>
    </row>
    <row r="458" spans="2:17">
      <c r="B458" s="4"/>
      <c r="C458" s="13"/>
      <c r="D458" s="13"/>
      <c r="E458" s="4"/>
      <c r="F458" s="4"/>
      <c r="G458" s="13"/>
      <c r="H458" s="13"/>
      <c r="I458" s="13"/>
      <c r="J458" s="5"/>
      <c r="K458" s="4"/>
      <c r="L458" s="13"/>
      <c r="M458" s="4"/>
      <c r="N458" s="18"/>
      <c r="O458" s="18"/>
      <c r="P458" s="4"/>
      <c r="Q458" s="4"/>
    </row>
    <row r="459" spans="2:17">
      <c r="B459" s="4"/>
      <c r="C459" s="13"/>
      <c r="D459" s="13"/>
      <c r="E459" s="4"/>
      <c r="F459" s="4"/>
      <c r="G459" s="13"/>
      <c r="H459" s="13"/>
      <c r="I459" s="13"/>
      <c r="J459" s="5"/>
      <c r="K459" s="4"/>
      <c r="L459" s="13"/>
      <c r="M459" s="4"/>
      <c r="N459" s="18"/>
      <c r="O459" s="18"/>
      <c r="P459" s="4"/>
      <c r="Q459" s="4"/>
    </row>
    <row r="460" spans="2:17">
      <c r="B460" s="4"/>
      <c r="C460" s="13"/>
      <c r="D460" s="13"/>
      <c r="E460" s="4"/>
      <c r="F460" s="4"/>
      <c r="G460" s="13"/>
      <c r="H460" s="13"/>
      <c r="I460" s="13"/>
      <c r="J460" s="5"/>
      <c r="K460" s="4"/>
      <c r="L460" s="13"/>
      <c r="M460" s="4"/>
      <c r="N460" s="18"/>
      <c r="O460" s="18"/>
      <c r="P460" s="4"/>
      <c r="Q460" s="4"/>
    </row>
    <row r="461" spans="2:17">
      <c r="B461" s="4"/>
      <c r="C461" s="13"/>
      <c r="D461" s="13"/>
      <c r="E461" s="4"/>
      <c r="F461" s="4"/>
      <c r="G461" s="13"/>
      <c r="H461" s="13"/>
      <c r="I461" s="13"/>
      <c r="J461" s="5"/>
      <c r="K461" s="4"/>
      <c r="L461" s="13"/>
      <c r="M461" s="4"/>
      <c r="N461" s="18"/>
      <c r="O461" s="18"/>
      <c r="P461" s="4"/>
      <c r="Q461" s="4"/>
    </row>
    <row r="462" spans="2:17">
      <c r="B462" s="4"/>
      <c r="C462" s="13"/>
      <c r="D462" s="13"/>
      <c r="E462" s="4"/>
      <c r="F462" s="4"/>
      <c r="G462" s="13"/>
      <c r="H462" s="13"/>
      <c r="I462" s="13"/>
      <c r="J462" s="5"/>
      <c r="K462" s="4"/>
      <c r="L462" s="13"/>
      <c r="M462" s="4"/>
      <c r="N462" s="18"/>
      <c r="O462" s="18"/>
      <c r="P462" s="4"/>
      <c r="Q462" s="4"/>
    </row>
    <row r="463" spans="2:17">
      <c r="B463" s="4"/>
      <c r="C463" s="13"/>
      <c r="D463" s="13"/>
      <c r="E463" s="4"/>
      <c r="F463" s="4"/>
      <c r="G463" s="13"/>
      <c r="H463" s="13"/>
      <c r="I463" s="13"/>
      <c r="J463" s="5"/>
      <c r="K463" s="4"/>
      <c r="L463" s="13"/>
      <c r="M463" s="4"/>
      <c r="N463" s="18"/>
      <c r="O463" s="18"/>
      <c r="P463" s="4"/>
      <c r="Q463" s="4"/>
    </row>
    <row r="464" spans="2:17">
      <c r="B464" s="4"/>
      <c r="C464" s="13"/>
      <c r="D464" s="13"/>
      <c r="E464" s="4"/>
      <c r="F464" s="4"/>
      <c r="G464" s="13"/>
      <c r="H464" s="13"/>
      <c r="I464" s="13"/>
      <c r="J464" s="5"/>
      <c r="K464" s="4"/>
      <c r="L464" s="13"/>
      <c r="M464" s="4"/>
      <c r="N464" s="18"/>
      <c r="O464" s="18"/>
      <c r="P464" s="4"/>
      <c r="Q464" s="4"/>
    </row>
    <row r="465" spans="2:17">
      <c r="B465" s="4"/>
      <c r="C465" s="13"/>
      <c r="D465" s="13"/>
      <c r="E465" s="4"/>
      <c r="F465" s="4"/>
      <c r="G465" s="13"/>
      <c r="H465" s="13"/>
      <c r="I465" s="13"/>
      <c r="J465" s="5"/>
      <c r="K465" s="4"/>
      <c r="L465" s="13"/>
      <c r="M465" s="4"/>
      <c r="N465" s="18"/>
      <c r="O465" s="18"/>
      <c r="P465" s="4"/>
      <c r="Q465" s="4"/>
    </row>
    <row r="466" spans="2:17">
      <c r="B466" s="4"/>
      <c r="C466" s="13"/>
      <c r="D466" s="13"/>
      <c r="E466" s="4"/>
      <c r="F466" s="4"/>
      <c r="G466" s="13"/>
      <c r="H466" s="13"/>
      <c r="I466" s="13"/>
      <c r="J466" s="5"/>
      <c r="K466" s="4"/>
      <c r="L466" s="13"/>
      <c r="M466" s="4"/>
      <c r="N466" s="18"/>
      <c r="O466" s="18"/>
      <c r="P466" s="4"/>
      <c r="Q466" s="4"/>
    </row>
    <row r="467" spans="2:17">
      <c r="B467" s="4"/>
      <c r="C467" s="13"/>
      <c r="D467" s="13"/>
      <c r="E467" s="4"/>
      <c r="F467" s="4"/>
      <c r="G467" s="13"/>
      <c r="H467" s="13"/>
      <c r="I467" s="13"/>
      <c r="J467" s="5"/>
      <c r="K467" s="4"/>
      <c r="L467" s="13"/>
      <c r="M467" s="4"/>
      <c r="N467" s="18"/>
      <c r="O467" s="18"/>
      <c r="P467" s="4"/>
      <c r="Q467" s="4"/>
    </row>
    <row r="468" spans="2:17">
      <c r="B468" s="4"/>
      <c r="C468" s="13"/>
      <c r="D468" s="13"/>
      <c r="E468" s="4"/>
      <c r="F468" s="4"/>
      <c r="G468" s="13"/>
      <c r="H468" s="13"/>
      <c r="I468" s="13"/>
      <c r="J468" s="5"/>
      <c r="K468" s="4"/>
      <c r="L468" s="13"/>
      <c r="M468" s="4"/>
      <c r="N468" s="18"/>
      <c r="O468" s="18"/>
      <c r="P468" s="4"/>
      <c r="Q468" s="4"/>
    </row>
    <row r="469" spans="2:17">
      <c r="B469" s="4"/>
      <c r="C469" s="13"/>
      <c r="D469" s="13"/>
      <c r="E469" s="4"/>
      <c r="F469" s="4"/>
      <c r="G469" s="13"/>
      <c r="H469" s="13"/>
      <c r="I469" s="13"/>
      <c r="J469" s="5"/>
      <c r="K469" s="4"/>
      <c r="L469" s="13"/>
      <c r="M469" s="4"/>
      <c r="N469" s="18"/>
      <c r="O469" s="18"/>
      <c r="P469" s="4"/>
      <c r="Q469" s="4"/>
    </row>
    <row r="470" spans="2:17">
      <c r="B470" s="4"/>
      <c r="C470" s="13"/>
      <c r="D470" s="13"/>
      <c r="E470" s="4"/>
      <c r="F470" s="4"/>
      <c r="G470" s="13"/>
      <c r="H470" s="13"/>
      <c r="I470" s="13"/>
      <c r="J470" s="5"/>
      <c r="K470" s="4"/>
      <c r="L470" s="13"/>
      <c r="M470" s="4"/>
      <c r="N470" s="18"/>
      <c r="O470" s="18"/>
      <c r="P470" s="4"/>
      <c r="Q470" s="4"/>
    </row>
    <row r="471" spans="2:17">
      <c r="B471" s="4"/>
      <c r="C471" s="13"/>
      <c r="D471" s="13"/>
      <c r="E471" s="4"/>
      <c r="F471" s="4"/>
      <c r="G471" s="13"/>
      <c r="H471" s="13"/>
      <c r="I471" s="13"/>
      <c r="J471" s="5"/>
      <c r="K471" s="4"/>
      <c r="L471" s="13"/>
      <c r="M471" s="4"/>
      <c r="N471" s="18"/>
      <c r="O471" s="18"/>
      <c r="P471" s="4"/>
      <c r="Q471" s="4"/>
    </row>
    <row r="472" spans="2:17">
      <c r="B472" s="4"/>
      <c r="C472" s="13"/>
      <c r="D472" s="13"/>
      <c r="E472" s="4"/>
      <c r="F472" s="4"/>
      <c r="G472" s="13"/>
      <c r="H472" s="13"/>
      <c r="I472" s="13"/>
      <c r="J472" s="5"/>
      <c r="K472" s="4"/>
      <c r="L472" s="13"/>
      <c r="M472" s="4"/>
      <c r="N472" s="18"/>
      <c r="O472" s="18"/>
      <c r="P472" s="4"/>
      <c r="Q472" s="4"/>
    </row>
    <row r="473" spans="2:17">
      <c r="B473" s="4"/>
      <c r="C473" s="13"/>
      <c r="D473" s="13"/>
      <c r="E473" s="4"/>
      <c r="F473" s="4"/>
      <c r="G473" s="13"/>
      <c r="H473" s="13"/>
      <c r="I473" s="13"/>
      <c r="J473" s="5"/>
      <c r="K473" s="4"/>
      <c r="L473" s="13"/>
      <c r="M473" s="4"/>
      <c r="N473" s="18"/>
      <c r="O473" s="18"/>
      <c r="P473" s="4"/>
      <c r="Q473" s="4"/>
    </row>
    <row r="474" spans="2:17">
      <c r="B474" s="4"/>
      <c r="C474" s="13"/>
      <c r="D474" s="13"/>
      <c r="E474" s="4"/>
      <c r="F474" s="4"/>
      <c r="G474" s="13"/>
      <c r="H474" s="13"/>
      <c r="I474" s="13"/>
      <c r="J474" s="5"/>
      <c r="K474" s="4"/>
      <c r="L474" s="13"/>
      <c r="M474" s="4"/>
      <c r="N474" s="18"/>
      <c r="O474" s="18"/>
      <c r="P474" s="4"/>
      <c r="Q474" s="4"/>
    </row>
    <row r="475" spans="2:17">
      <c r="B475" s="4"/>
      <c r="C475" s="13"/>
      <c r="D475" s="13"/>
      <c r="E475" s="4"/>
      <c r="F475" s="4"/>
      <c r="G475" s="13"/>
      <c r="H475" s="13"/>
      <c r="I475" s="13"/>
      <c r="J475" s="5"/>
      <c r="K475" s="4"/>
      <c r="L475" s="13"/>
      <c r="M475" s="4"/>
      <c r="N475" s="18"/>
      <c r="O475" s="18"/>
      <c r="P475" s="4"/>
      <c r="Q475" s="4"/>
    </row>
    <row r="476" spans="2:17">
      <c r="B476" s="4"/>
      <c r="C476" s="13"/>
      <c r="D476" s="13"/>
      <c r="E476" s="4"/>
      <c r="F476" s="4"/>
      <c r="G476" s="13"/>
      <c r="H476" s="13"/>
      <c r="I476" s="13"/>
      <c r="J476" s="5"/>
      <c r="K476" s="4"/>
      <c r="L476" s="13"/>
      <c r="M476" s="4"/>
      <c r="N476" s="18"/>
      <c r="O476" s="18"/>
      <c r="P476" s="4"/>
      <c r="Q476" s="4"/>
    </row>
    <row r="477" spans="2:17">
      <c r="B477" s="4"/>
      <c r="C477" s="13"/>
      <c r="D477" s="13"/>
      <c r="E477" s="4"/>
      <c r="F477" s="4"/>
      <c r="G477" s="13"/>
      <c r="H477" s="13"/>
      <c r="I477" s="13"/>
      <c r="J477" s="5"/>
      <c r="K477" s="4"/>
      <c r="L477" s="13"/>
      <c r="M477" s="4"/>
      <c r="N477" s="18"/>
      <c r="O477" s="18"/>
      <c r="P477" s="4"/>
      <c r="Q477" s="4"/>
    </row>
    <row r="478" spans="2:17">
      <c r="B478" s="4"/>
      <c r="C478" s="13"/>
      <c r="D478" s="13"/>
      <c r="E478" s="4"/>
      <c r="F478" s="4"/>
      <c r="G478" s="13"/>
      <c r="H478" s="13"/>
      <c r="I478" s="13"/>
      <c r="J478" s="5"/>
      <c r="K478" s="4"/>
      <c r="L478" s="13"/>
      <c r="M478" s="4"/>
      <c r="N478" s="18"/>
      <c r="O478" s="18"/>
      <c r="P478" s="4"/>
      <c r="Q478" s="4"/>
    </row>
    <row r="479" spans="2:17">
      <c r="B479" s="4"/>
      <c r="C479" s="13"/>
      <c r="D479" s="13"/>
      <c r="E479" s="4"/>
      <c r="F479" s="4"/>
      <c r="G479" s="13"/>
      <c r="H479" s="13"/>
      <c r="I479" s="13"/>
      <c r="J479" s="5"/>
      <c r="K479" s="4"/>
      <c r="L479" s="13"/>
      <c r="M479" s="4"/>
      <c r="N479" s="18"/>
      <c r="O479" s="18"/>
      <c r="P479" s="4"/>
      <c r="Q479" s="4"/>
    </row>
    <row r="480" spans="2:17">
      <c r="B480" s="4"/>
      <c r="C480" s="13"/>
      <c r="D480" s="13"/>
      <c r="E480" s="4"/>
      <c r="F480" s="4"/>
      <c r="G480" s="13"/>
      <c r="H480" s="13"/>
      <c r="I480" s="13"/>
      <c r="J480" s="5"/>
      <c r="K480" s="4"/>
      <c r="L480" s="13"/>
      <c r="M480" s="4"/>
      <c r="N480" s="18"/>
      <c r="O480" s="18"/>
      <c r="P480" s="4"/>
      <c r="Q480" s="4"/>
    </row>
    <row r="481" spans="2:17">
      <c r="B481" s="4"/>
      <c r="C481" s="13"/>
      <c r="D481" s="13"/>
      <c r="E481" s="4"/>
      <c r="F481" s="4"/>
      <c r="G481" s="13"/>
      <c r="H481" s="13"/>
      <c r="I481" s="13"/>
      <c r="J481" s="5"/>
      <c r="K481" s="4"/>
      <c r="L481" s="13"/>
      <c r="M481" s="4"/>
      <c r="N481" s="18"/>
      <c r="O481" s="18"/>
      <c r="P481" s="4"/>
      <c r="Q481" s="4"/>
    </row>
    <row r="482" spans="2:17">
      <c r="B482" s="4"/>
      <c r="C482" s="13"/>
      <c r="D482" s="13"/>
      <c r="E482" s="4"/>
      <c r="F482" s="4"/>
      <c r="G482" s="13"/>
      <c r="H482" s="13"/>
      <c r="I482" s="13"/>
      <c r="J482" s="5"/>
      <c r="K482" s="4"/>
      <c r="L482" s="13"/>
      <c r="M482" s="4"/>
      <c r="N482" s="18"/>
      <c r="O482" s="18"/>
      <c r="P482" s="4"/>
      <c r="Q482" s="4"/>
    </row>
    <row r="483" spans="2:17">
      <c r="B483" s="4"/>
      <c r="C483" s="13"/>
      <c r="D483" s="13"/>
      <c r="E483" s="4"/>
      <c r="F483" s="4"/>
      <c r="G483" s="13"/>
      <c r="H483" s="13"/>
      <c r="I483" s="13"/>
      <c r="J483" s="5"/>
      <c r="K483" s="4"/>
      <c r="L483" s="13"/>
      <c r="M483" s="4"/>
      <c r="N483" s="18"/>
      <c r="O483" s="18"/>
      <c r="P483" s="4"/>
      <c r="Q483" s="4"/>
    </row>
    <row r="484" spans="2:17">
      <c r="B484" s="4"/>
      <c r="C484" s="13"/>
      <c r="D484" s="13"/>
      <c r="E484" s="4"/>
      <c r="F484" s="4"/>
      <c r="G484" s="13"/>
      <c r="H484" s="13"/>
      <c r="I484" s="13"/>
      <c r="J484" s="5"/>
      <c r="K484" s="4"/>
      <c r="L484" s="13"/>
      <c r="M484" s="4"/>
      <c r="N484" s="18"/>
      <c r="O484" s="18"/>
      <c r="P484" s="4"/>
      <c r="Q484" s="4"/>
    </row>
    <row r="485" spans="2:17">
      <c r="B485" s="4"/>
      <c r="C485" s="13"/>
      <c r="D485" s="13"/>
      <c r="E485" s="4"/>
      <c r="F485" s="4"/>
      <c r="G485" s="13"/>
      <c r="H485" s="13"/>
      <c r="I485" s="13"/>
      <c r="J485" s="5"/>
      <c r="K485" s="4"/>
      <c r="L485" s="13"/>
      <c r="M485" s="4"/>
      <c r="N485" s="18"/>
      <c r="O485" s="18"/>
      <c r="P485" s="4"/>
      <c r="Q485" s="4"/>
    </row>
    <row r="486" spans="2:17">
      <c r="B486" s="4"/>
      <c r="C486" s="13"/>
      <c r="D486" s="13"/>
      <c r="E486" s="4"/>
      <c r="F486" s="4"/>
      <c r="G486" s="13"/>
      <c r="H486" s="13"/>
      <c r="I486" s="13"/>
      <c r="J486" s="5"/>
      <c r="K486" s="4"/>
      <c r="L486" s="13"/>
      <c r="M486" s="4"/>
      <c r="N486" s="18"/>
      <c r="O486" s="18"/>
      <c r="P486" s="4"/>
      <c r="Q486" s="4"/>
    </row>
    <row r="487" spans="2:17">
      <c r="B487" s="4"/>
      <c r="C487" s="13"/>
      <c r="D487" s="13"/>
      <c r="E487" s="4"/>
      <c r="F487" s="4"/>
      <c r="G487" s="13"/>
      <c r="H487" s="13"/>
      <c r="I487" s="13"/>
      <c r="J487" s="5"/>
      <c r="K487" s="4"/>
      <c r="L487" s="13"/>
      <c r="M487" s="4"/>
      <c r="N487" s="18"/>
      <c r="O487" s="18"/>
      <c r="P487" s="4"/>
      <c r="Q487" s="4"/>
    </row>
    <row r="488" spans="2:17">
      <c r="B488" s="4"/>
      <c r="C488" s="13"/>
      <c r="D488" s="13"/>
      <c r="E488" s="4"/>
      <c r="F488" s="4"/>
      <c r="G488" s="13"/>
      <c r="H488" s="13"/>
      <c r="I488" s="13"/>
      <c r="J488" s="5"/>
      <c r="K488" s="4"/>
      <c r="L488" s="13"/>
      <c r="M488" s="4"/>
      <c r="N488" s="18"/>
      <c r="O488" s="18"/>
      <c r="P488" s="4"/>
      <c r="Q488" s="4"/>
    </row>
    <row r="489" spans="2:17">
      <c r="B489" s="4"/>
      <c r="C489" s="13"/>
      <c r="D489" s="13"/>
      <c r="E489" s="4"/>
      <c r="F489" s="4"/>
      <c r="G489" s="13"/>
      <c r="H489" s="13"/>
      <c r="I489" s="13"/>
      <c r="J489" s="5"/>
      <c r="K489" s="4"/>
      <c r="L489" s="13"/>
      <c r="M489" s="4"/>
      <c r="N489" s="18"/>
      <c r="O489" s="18"/>
      <c r="P489" s="4"/>
      <c r="Q489" s="4"/>
    </row>
    <row r="490" spans="2:17">
      <c r="B490" s="4"/>
      <c r="C490" s="13"/>
      <c r="D490" s="13"/>
      <c r="E490" s="4"/>
      <c r="F490" s="4"/>
      <c r="G490" s="13"/>
      <c r="H490" s="13"/>
      <c r="I490" s="13"/>
      <c r="J490" s="5"/>
      <c r="K490" s="4"/>
      <c r="L490" s="13"/>
      <c r="M490" s="4"/>
      <c r="N490" s="18"/>
      <c r="O490" s="18"/>
      <c r="P490" s="4"/>
      <c r="Q490" s="4"/>
    </row>
    <row r="491" spans="2:17">
      <c r="B491" s="4"/>
      <c r="C491" s="13"/>
      <c r="D491" s="13"/>
      <c r="E491" s="4"/>
      <c r="F491" s="4"/>
      <c r="G491" s="13"/>
      <c r="H491" s="13"/>
      <c r="I491" s="13"/>
      <c r="J491" s="5"/>
      <c r="K491" s="4"/>
      <c r="L491" s="13"/>
      <c r="M491" s="4"/>
      <c r="N491" s="18"/>
      <c r="O491" s="18"/>
      <c r="P491" s="4"/>
      <c r="Q491" s="4"/>
    </row>
    <row r="492" spans="2:17">
      <c r="B492" s="4"/>
      <c r="C492" s="13"/>
      <c r="D492" s="13"/>
      <c r="E492" s="4"/>
      <c r="F492" s="4"/>
      <c r="G492" s="13"/>
      <c r="H492" s="13"/>
      <c r="I492" s="13"/>
      <c r="J492" s="5"/>
      <c r="K492" s="4"/>
      <c r="L492" s="13"/>
      <c r="M492" s="4"/>
      <c r="N492" s="18"/>
      <c r="O492" s="18"/>
      <c r="P492" s="4"/>
      <c r="Q492" s="4"/>
    </row>
    <row r="493" spans="2:17">
      <c r="B493" s="4"/>
      <c r="C493" s="13"/>
      <c r="D493" s="13"/>
      <c r="E493" s="4"/>
      <c r="F493" s="4"/>
      <c r="G493" s="13"/>
      <c r="H493" s="13"/>
      <c r="I493" s="13"/>
      <c r="J493" s="5"/>
      <c r="K493" s="4"/>
      <c r="L493" s="13"/>
      <c r="M493" s="4"/>
      <c r="N493" s="18"/>
      <c r="O493" s="18"/>
      <c r="P493" s="4"/>
      <c r="Q493" s="4"/>
    </row>
    <row r="494" spans="2:17">
      <c r="B494" s="4"/>
      <c r="C494" s="13"/>
      <c r="D494" s="13"/>
      <c r="E494" s="4"/>
      <c r="F494" s="4"/>
      <c r="G494" s="13"/>
      <c r="H494" s="13"/>
      <c r="I494" s="13"/>
      <c r="J494" s="5"/>
      <c r="K494" s="4"/>
      <c r="L494" s="13"/>
      <c r="M494" s="4"/>
      <c r="N494" s="18"/>
      <c r="O494" s="18"/>
      <c r="P494" s="4"/>
      <c r="Q494" s="4"/>
    </row>
    <row r="495" spans="2:17">
      <c r="B495" s="4"/>
      <c r="C495" s="13"/>
      <c r="D495" s="13"/>
      <c r="E495" s="4"/>
      <c r="F495" s="4"/>
      <c r="G495" s="13"/>
      <c r="H495" s="13"/>
      <c r="I495" s="13"/>
      <c r="J495" s="5"/>
      <c r="K495" s="4"/>
      <c r="L495" s="13"/>
      <c r="M495" s="4"/>
      <c r="N495" s="18"/>
      <c r="O495" s="18"/>
      <c r="P495" s="4"/>
      <c r="Q495" s="4"/>
    </row>
    <row r="496" spans="2:17">
      <c r="B496" s="4"/>
      <c r="C496" s="13"/>
      <c r="D496" s="13"/>
      <c r="E496" s="4"/>
      <c r="F496" s="4"/>
      <c r="G496" s="13"/>
      <c r="H496" s="13"/>
      <c r="I496" s="13"/>
      <c r="J496" s="5"/>
      <c r="K496" s="4"/>
      <c r="L496" s="13"/>
      <c r="M496" s="4"/>
      <c r="N496" s="18"/>
      <c r="O496" s="18"/>
      <c r="P496" s="4"/>
      <c r="Q496" s="4"/>
    </row>
    <row r="497" spans="2:17">
      <c r="B497" s="4"/>
      <c r="C497" s="13"/>
      <c r="D497" s="13"/>
      <c r="E497" s="4"/>
      <c r="F497" s="4"/>
      <c r="G497" s="13"/>
      <c r="H497" s="13"/>
      <c r="I497" s="13"/>
      <c r="J497" s="5"/>
      <c r="K497" s="4"/>
      <c r="L497" s="13"/>
      <c r="M497" s="4"/>
      <c r="N497" s="18"/>
      <c r="O497" s="18"/>
      <c r="P497" s="4"/>
      <c r="Q497" s="4"/>
    </row>
    <row r="498" spans="2:17">
      <c r="B498" s="4"/>
      <c r="C498" s="13"/>
      <c r="D498" s="13"/>
      <c r="E498" s="4"/>
      <c r="F498" s="4"/>
      <c r="G498" s="13"/>
      <c r="H498" s="13"/>
      <c r="I498" s="13"/>
      <c r="J498" s="5"/>
      <c r="K498" s="4"/>
      <c r="L498" s="13"/>
      <c r="M498" s="4"/>
      <c r="N498" s="18"/>
      <c r="O498" s="18"/>
      <c r="P498" s="4"/>
      <c r="Q498" s="4"/>
    </row>
    <row r="499" spans="2:17">
      <c r="B499" s="4"/>
      <c r="C499" s="13"/>
      <c r="D499" s="13"/>
      <c r="E499" s="4"/>
      <c r="F499" s="4"/>
      <c r="G499" s="13"/>
      <c r="H499" s="13"/>
      <c r="I499" s="13"/>
      <c r="J499" s="5"/>
      <c r="K499" s="4"/>
      <c r="L499" s="13"/>
      <c r="M499" s="4"/>
      <c r="N499" s="18"/>
      <c r="O499" s="18"/>
      <c r="P499" s="4"/>
      <c r="Q499" s="4"/>
    </row>
    <row r="500" spans="2:17">
      <c r="B500" s="4"/>
      <c r="C500" s="13"/>
      <c r="D500" s="13"/>
      <c r="E500" s="4"/>
      <c r="F500" s="4"/>
      <c r="G500" s="13"/>
      <c r="H500" s="13"/>
      <c r="I500" s="13"/>
      <c r="J500" s="5"/>
      <c r="K500" s="4"/>
      <c r="L500" s="13"/>
      <c r="M500" s="4"/>
      <c r="N500" s="18"/>
      <c r="O500" s="18"/>
      <c r="P500" s="4"/>
      <c r="Q500" s="4"/>
    </row>
    <row r="501" spans="2:17">
      <c r="B501" s="4"/>
      <c r="C501" s="13"/>
      <c r="D501" s="13"/>
      <c r="E501" s="4"/>
      <c r="F501" s="4"/>
      <c r="G501" s="13"/>
      <c r="H501" s="13"/>
      <c r="I501" s="13"/>
      <c r="J501" s="5"/>
      <c r="K501" s="4"/>
      <c r="L501" s="13"/>
      <c r="M501" s="4"/>
      <c r="N501" s="18"/>
      <c r="O501" s="18"/>
      <c r="P501" s="4"/>
      <c r="Q501" s="4"/>
    </row>
    <row r="502" spans="2:17">
      <c r="B502" s="4"/>
      <c r="C502" s="13"/>
      <c r="D502" s="13"/>
      <c r="E502" s="4"/>
      <c r="F502" s="4"/>
      <c r="G502" s="13"/>
      <c r="H502" s="13"/>
      <c r="I502" s="13"/>
      <c r="J502" s="5"/>
      <c r="K502" s="4"/>
      <c r="L502" s="13"/>
      <c r="M502" s="4"/>
      <c r="N502" s="18"/>
      <c r="O502" s="18"/>
      <c r="P502" s="4"/>
      <c r="Q502" s="4"/>
    </row>
    <row r="503" spans="2:17">
      <c r="B503" s="4"/>
      <c r="C503" s="13"/>
      <c r="D503" s="13"/>
      <c r="E503" s="4"/>
      <c r="F503" s="4"/>
      <c r="G503" s="13"/>
      <c r="H503" s="13"/>
      <c r="I503" s="13"/>
      <c r="J503" s="5"/>
      <c r="K503" s="4"/>
      <c r="L503" s="13"/>
      <c r="M503" s="4"/>
      <c r="N503" s="18"/>
      <c r="O503" s="18"/>
      <c r="P503" s="4"/>
      <c r="Q503" s="4"/>
    </row>
    <row r="504" spans="2:17">
      <c r="B504" s="4"/>
      <c r="C504" s="13"/>
      <c r="D504" s="13"/>
      <c r="E504" s="4"/>
      <c r="F504" s="4"/>
      <c r="G504" s="13"/>
      <c r="H504" s="13"/>
      <c r="I504" s="13"/>
      <c r="J504" s="5"/>
      <c r="K504" s="4"/>
      <c r="L504" s="13"/>
      <c r="M504" s="4"/>
      <c r="N504" s="18"/>
      <c r="O504" s="18"/>
      <c r="P504" s="4"/>
      <c r="Q504" s="4"/>
    </row>
    <row r="505" spans="2:17">
      <c r="B505" s="4"/>
      <c r="C505" s="13"/>
      <c r="D505" s="13"/>
      <c r="E505" s="4"/>
      <c r="F505" s="4"/>
      <c r="G505" s="13"/>
      <c r="H505" s="13"/>
      <c r="I505" s="13"/>
      <c r="J505" s="5"/>
      <c r="K505" s="4"/>
      <c r="L505" s="13"/>
      <c r="M505" s="4"/>
      <c r="N505" s="18"/>
      <c r="O505" s="18"/>
      <c r="P505" s="4"/>
      <c r="Q505" s="4"/>
    </row>
    <row r="506" spans="2:17">
      <c r="B506" s="4"/>
      <c r="C506" s="13"/>
      <c r="D506" s="13"/>
      <c r="E506" s="4"/>
      <c r="F506" s="4"/>
      <c r="G506" s="13"/>
      <c r="H506" s="13"/>
      <c r="I506" s="13"/>
      <c r="J506" s="5"/>
      <c r="K506" s="4"/>
      <c r="L506" s="13"/>
      <c r="M506" s="4"/>
      <c r="N506" s="18"/>
      <c r="O506" s="18"/>
      <c r="P506" s="4"/>
      <c r="Q506" s="4"/>
    </row>
    <row r="507" spans="2:17">
      <c r="B507" s="4"/>
      <c r="C507" s="13"/>
      <c r="D507" s="13"/>
      <c r="E507" s="4"/>
      <c r="F507" s="4"/>
      <c r="G507" s="13"/>
      <c r="H507" s="13"/>
      <c r="I507" s="13"/>
      <c r="J507" s="5"/>
      <c r="K507" s="4"/>
      <c r="L507" s="13"/>
      <c r="M507" s="4"/>
      <c r="N507" s="18"/>
      <c r="O507" s="18"/>
      <c r="P507" s="4"/>
      <c r="Q507" s="4"/>
    </row>
    <row r="508" spans="2:17">
      <c r="B508" s="4"/>
      <c r="C508" s="13"/>
      <c r="D508" s="13"/>
      <c r="E508" s="4"/>
      <c r="F508" s="4"/>
      <c r="G508" s="13"/>
      <c r="H508" s="13"/>
      <c r="I508" s="13"/>
      <c r="J508" s="5"/>
      <c r="K508" s="4"/>
      <c r="L508" s="13"/>
      <c r="M508" s="4"/>
      <c r="N508" s="18"/>
      <c r="O508" s="18"/>
      <c r="P508" s="4"/>
      <c r="Q508" s="4"/>
    </row>
    <row r="509" spans="2:17">
      <c r="B509" s="4"/>
      <c r="C509" s="13"/>
      <c r="D509" s="13"/>
      <c r="E509" s="4"/>
      <c r="F509" s="4"/>
      <c r="G509" s="13"/>
      <c r="H509" s="13"/>
      <c r="I509" s="13"/>
      <c r="J509" s="5"/>
      <c r="K509" s="4"/>
      <c r="L509" s="13"/>
      <c r="M509" s="4"/>
      <c r="N509" s="18"/>
      <c r="O509" s="18"/>
      <c r="P509" s="4"/>
      <c r="Q509" s="4"/>
    </row>
    <row r="510" spans="2:17">
      <c r="B510" s="4"/>
      <c r="C510" s="13"/>
      <c r="D510" s="13"/>
      <c r="E510" s="4"/>
      <c r="F510" s="4"/>
      <c r="G510" s="13"/>
      <c r="H510" s="13"/>
      <c r="I510" s="13"/>
      <c r="J510" s="5"/>
      <c r="K510" s="4"/>
      <c r="L510" s="13"/>
      <c r="M510" s="4"/>
      <c r="N510" s="18"/>
      <c r="O510" s="18"/>
      <c r="P510" s="4"/>
      <c r="Q510" s="4"/>
    </row>
    <row r="511" spans="2:17">
      <c r="B511" s="4"/>
      <c r="C511" s="13"/>
      <c r="D511" s="13"/>
      <c r="E511" s="4"/>
      <c r="F511" s="4"/>
      <c r="G511" s="13"/>
      <c r="H511" s="13"/>
      <c r="I511" s="13"/>
      <c r="J511" s="5"/>
      <c r="K511" s="4"/>
      <c r="L511" s="13"/>
      <c r="M511" s="4"/>
      <c r="N511" s="18"/>
      <c r="O511" s="18"/>
      <c r="P511" s="4"/>
      <c r="Q511" s="4"/>
    </row>
    <row r="512" spans="2:17">
      <c r="B512" s="4"/>
      <c r="C512" s="13"/>
      <c r="D512" s="13"/>
      <c r="E512" s="4"/>
      <c r="F512" s="4"/>
      <c r="G512" s="13"/>
      <c r="H512" s="13"/>
      <c r="I512" s="13"/>
      <c r="J512" s="5"/>
      <c r="K512" s="4"/>
      <c r="L512" s="13"/>
      <c r="M512" s="4"/>
      <c r="N512" s="18"/>
      <c r="O512" s="18"/>
      <c r="P512" s="4"/>
      <c r="Q512" s="4"/>
    </row>
    <row r="513" spans="2:17">
      <c r="B513" s="4"/>
      <c r="C513" s="13"/>
      <c r="D513" s="13"/>
      <c r="E513" s="4"/>
      <c r="F513" s="4"/>
      <c r="G513" s="13"/>
      <c r="H513" s="13"/>
      <c r="I513" s="13"/>
      <c r="J513" s="5"/>
      <c r="K513" s="4"/>
      <c r="L513" s="13"/>
      <c r="M513" s="4"/>
      <c r="N513" s="18"/>
      <c r="O513" s="18"/>
      <c r="P513" s="4"/>
      <c r="Q513" s="4"/>
    </row>
    <row r="514" spans="2:17">
      <c r="B514" s="4"/>
      <c r="C514" s="13"/>
      <c r="D514" s="13"/>
      <c r="E514" s="4"/>
      <c r="F514" s="4"/>
      <c r="G514" s="13"/>
      <c r="H514" s="13"/>
      <c r="I514" s="13"/>
      <c r="J514" s="5"/>
      <c r="K514" s="4"/>
      <c r="L514" s="13"/>
      <c r="M514" s="4"/>
      <c r="N514" s="18"/>
      <c r="O514" s="18"/>
      <c r="P514" s="4"/>
      <c r="Q514" s="4"/>
    </row>
    <row r="515" spans="2:17">
      <c r="B515" s="4"/>
      <c r="C515" s="13"/>
      <c r="D515" s="13"/>
      <c r="E515" s="4"/>
      <c r="F515" s="4"/>
      <c r="G515" s="13"/>
      <c r="H515" s="13"/>
      <c r="I515" s="13"/>
      <c r="J515" s="5"/>
      <c r="K515" s="4"/>
      <c r="L515" s="13"/>
      <c r="M515" s="4"/>
      <c r="N515" s="18"/>
      <c r="O515" s="18"/>
      <c r="P515" s="4"/>
      <c r="Q515" s="4"/>
    </row>
    <row r="516" spans="2:17">
      <c r="B516" s="4"/>
      <c r="C516" s="13"/>
      <c r="D516" s="13"/>
      <c r="E516" s="4"/>
      <c r="F516" s="4"/>
      <c r="G516" s="13"/>
      <c r="H516" s="13"/>
      <c r="I516" s="13"/>
      <c r="J516" s="5"/>
      <c r="K516" s="4"/>
      <c r="L516" s="13"/>
      <c r="M516" s="4"/>
      <c r="N516" s="18"/>
      <c r="O516" s="18"/>
      <c r="P516" s="4"/>
      <c r="Q516" s="4"/>
    </row>
    <row r="517" spans="2:17">
      <c r="B517" s="4"/>
      <c r="C517" s="13"/>
      <c r="D517" s="13"/>
      <c r="E517" s="4"/>
      <c r="F517" s="4"/>
      <c r="G517" s="13"/>
      <c r="H517" s="13"/>
      <c r="I517" s="13"/>
      <c r="J517" s="5"/>
      <c r="K517" s="4"/>
      <c r="L517" s="13"/>
      <c r="M517" s="4"/>
      <c r="N517" s="18"/>
      <c r="O517" s="18"/>
      <c r="P517" s="4"/>
      <c r="Q517" s="4"/>
    </row>
    <row r="518" spans="2:17">
      <c r="B518" s="4"/>
      <c r="C518" s="13"/>
      <c r="D518" s="13"/>
      <c r="E518" s="4"/>
      <c r="F518" s="4"/>
      <c r="G518" s="13"/>
      <c r="H518" s="13"/>
      <c r="I518" s="13"/>
      <c r="J518" s="5"/>
      <c r="K518" s="4"/>
      <c r="L518" s="13"/>
      <c r="M518" s="4"/>
      <c r="N518" s="18"/>
      <c r="O518" s="18"/>
      <c r="P518" s="4"/>
      <c r="Q518" s="4"/>
    </row>
    <row r="519" spans="2:17">
      <c r="B519" s="4"/>
      <c r="C519" s="13"/>
      <c r="D519" s="13"/>
      <c r="E519" s="4"/>
      <c r="F519" s="4"/>
      <c r="G519" s="13"/>
      <c r="H519" s="13"/>
      <c r="I519" s="13"/>
      <c r="J519" s="5"/>
      <c r="K519" s="4"/>
      <c r="L519" s="13"/>
      <c r="M519" s="4"/>
      <c r="N519" s="18"/>
      <c r="O519" s="18"/>
      <c r="P519" s="4"/>
      <c r="Q519" s="4"/>
    </row>
    <row r="520" spans="2:17">
      <c r="B520" s="4"/>
      <c r="C520" s="13"/>
      <c r="D520" s="13"/>
      <c r="E520" s="4"/>
      <c r="F520" s="4"/>
      <c r="G520" s="13"/>
      <c r="H520" s="13"/>
      <c r="I520" s="13"/>
      <c r="J520" s="5"/>
      <c r="K520" s="4"/>
      <c r="L520" s="13"/>
      <c r="M520" s="4"/>
      <c r="N520" s="18"/>
      <c r="O520" s="18"/>
      <c r="P520" s="4"/>
      <c r="Q520" s="4"/>
    </row>
    <row r="521" spans="2:17">
      <c r="B521" s="4"/>
      <c r="C521" s="13"/>
      <c r="D521" s="13"/>
      <c r="E521" s="4"/>
      <c r="F521" s="4"/>
      <c r="G521" s="13"/>
      <c r="H521" s="13"/>
      <c r="I521" s="13"/>
      <c r="J521" s="5"/>
      <c r="K521" s="4"/>
      <c r="L521" s="13"/>
      <c r="M521" s="4"/>
      <c r="N521" s="18"/>
      <c r="O521" s="18"/>
      <c r="P521" s="4"/>
      <c r="Q521" s="4"/>
    </row>
    <row r="522" spans="2:17">
      <c r="B522" s="4"/>
      <c r="C522" s="13"/>
      <c r="D522" s="13"/>
      <c r="E522" s="4"/>
      <c r="F522" s="4"/>
      <c r="G522" s="13"/>
      <c r="H522" s="13"/>
      <c r="I522" s="13"/>
      <c r="J522" s="5"/>
      <c r="K522" s="4"/>
      <c r="L522" s="13"/>
      <c r="M522" s="4"/>
      <c r="N522" s="18"/>
      <c r="O522" s="18"/>
      <c r="P522" s="4"/>
      <c r="Q522" s="4"/>
    </row>
    <row r="523" spans="2:17">
      <c r="B523" s="4"/>
      <c r="C523" s="13"/>
      <c r="D523" s="13"/>
      <c r="E523" s="4"/>
      <c r="F523" s="4"/>
      <c r="G523" s="13"/>
      <c r="H523" s="13"/>
      <c r="I523" s="13"/>
      <c r="J523" s="5"/>
      <c r="K523" s="4"/>
      <c r="L523" s="13"/>
      <c r="M523" s="4"/>
      <c r="N523" s="18"/>
      <c r="O523" s="18"/>
      <c r="P523" s="4"/>
      <c r="Q523" s="4"/>
    </row>
    <row r="524" spans="2:17">
      <c r="B524" s="4"/>
      <c r="C524" s="13"/>
      <c r="D524" s="13"/>
      <c r="E524" s="4"/>
      <c r="F524" s="4"/>
      <c r="G524" s="13"/>
      <c r="H524" s="13"/>
      <c r="I524" s="13"/>
      <c r="J524" s="5"/>
      <c r="K524" s="4"/>
      <c r="L524" s="13"/>
      <c r="M524" s="4"/>
      <c r="N524" s="18"/>
      <c r="O524" s="18"/>
      <c r="P524" s="4"/>
      <c r="Q524" s="4"/>
    </row>
    <row r="525" spans="2:17">
      <c r="B525" s="4"/>
      <c r="C525" s="13"/>
      <c r="D525" s="13"/>
      <c r="E525" s="4"/>
      <c r="F525" s="4"/>
      <c r="G525" s="13"/>
      <c r="H525" s="13"/>
      <c r="I525" s="13"/>
      <c r="J525" s="5"/>
      <c r="K525" s="4"/>
      <c r="L525" s="13"/>
      <c r="M525" s="4"/>
      <c r="N525" s="18"/>
      <c r="O525" s="18"/>
      <c r="P525" s="4"/>
      <c r="Q525" s="4"/>
    </row>
    <row r="526" spans="2:17">
      <c r="B526" s="4"/>
      <c r="C526" s="13"/>
      <c r="D526" s="13"/>
      <c r="E526" s="4"/>
      <c r="F526" s="4"/>
      <c r="G526" s="13"/>
      <c r="H526" s="13"/>
      <c r="I526" s="13"/>
      <c r="J526" s="5"/>
      <c r="K526" s="4"/>
      <c r="L526" s="13"/>
      <c r="M526" s="4"/>
      <c r="N526" s="18"/>
      <c r="O526" s="18"/>
      <c r="P526" s="4"/>
      <c r="Q526" s="4"/>
    </row>
    <row r="527" spans="2:17">
      <c r="B527" s="4"/>
      <c r="C527" s="13"/>
      <c r="D527" s="13"/>
      <c r="E527" s="4"/>
      <c r="F527" s="4"/>
      <c r="G527" s="13"/>
      <c r="H527" s="13"/>
      <c r="I527" s="13"/>
      <c r="J527" s="5"/>
      <c r="K527" s="4"/>
      <c r="L527" s="13"/>
      <c r="M527" s="4"/>
      <c r="N527" s="18"/>
      <c r="O527" s="18"/>
      <c r="P527" s="4"/>
      <c r="Q527" s="4"/>
    </row>
    <row r="528" spans="2:17">
      <c r="B528" s="4"/>
      <c r="C528" s="13"/>
      <c r="D528" s="13"/>
      <c r="E528" s="4"/>
      <c r="F528" s="4"/>
      <c r="G528" s="13"/>
      <c r="H528" s="13"/>
      <c r="I528" s="13"/>
      <c r="J528" s="5"/>
      <c r="K528" s="4"/>
      <c r="L528" s="13"/>
      <c r="M528" s="4"/>
      <c r="N528" s="18"/>
      <c r="O528" s="18"/>
      <c r="P528" s="4"/>
      <c r="Q528" s="4"/>
    </row>
    <row r="529" spans="2:17">
      <c r="B529" s="4"/>
      <c r="C529" s="13"/>
      <c r="D529" s="13"/>
      <c r="E529" s="4"/>
      <c r="F529" s="4"/>
      <c r="G529" s="13"/>
      <c r="H529" s="13"/>
      <c r="I529" s="13"/>
      <c r="J529" s="5"/>
      <c r="K529" s="4"/>
      <c r="L529" s="13"/>
      <c r="M529" s="4"/>
      <c r="N529" s="18"/>
      <c r="O529" s="18"/>
      <c r="P529" s="4"/>
      <c r="Q529" s="4"/>
    </row>
    <row r="530" spans="2:17">
      <c r="B530" s="4"/>
      <c r="C530" s="13"/>
      <c r="D530" s="13"/>
      <c r="E530" s="4"/>
      <c r="F530" s="4"/>
      <c r="G530" s="13"/>
      <c r="H530" s="13"/>
      <c r="I530" s="13"/>
      <c r="J530" s="5"/>
      <c r="K530" s="4"/>
      <c r="L530" s="13"/>
      <c r="M530" s="4"/>
      <c r="N530" s="18"/>
      <c r="O530" s="18"/>
      <c r="P530" s="4"/>
      <c r="Q530" s="4"/>
    </row>
    <row r="531" spans="2:17">
      <c r="B531" s="4"/>
      <c r="C531" s="13"/>
      <c r="D531" s="13"/>
      <c r="E531" s="4"/>
      <c r="F531" s="4"/>
      <c r="G531" s="13"/>
      <c r="H531" s="13"/>
      <c r="I531" s="13"/>
      <c r="J531" s="5"/>
      <c r="K531" s="4"/>
      <c r="L531" s="13"/>
      <c r="M531" s="4"/>
      <c r="N531" s="18"/>
      <c r="O531" s="18"/>
      <c r="P531" s="4"/>
      <c r="Q531" s="4"/>
    </row>
    <row r="532" spans="2:17">
      <c r="B532" s="4"/>
      <c r="C532" s="13"/>
      <c r="D532" s="13"/>
      <c r="E532" s="4"/>
      <c r="F532" s="4"/>
      <c r="G532" s="13"/>
      <c r="H532" s="13"/>
      <c r="I532" s="13"/>
      <c r="J532" s="5"/>
      <c r="K532" s="4"/>
      <c r="L532" s="13"/>
      <c r="M532" s="4"/>
      <c r="N532" s="18"/>
      <c r="O532" s="18"/>
      <c r="P532" s="4"/>
      <c r="Q532" s="4"/>
    </row>
    <row r="533" spans="2:17">
      <c r="B533" s="4"/>
      <c r="C533" s="13"/>
      <c r="D533" s="13"/>
      <c r="E533" s="4"/>
      <c r="F533" s="4"/>
      <c r="G533" s="13"/>
      <c r="H533" s="13"/>
      <c r="I533" s="13"/>
      <c r="J533" s="5"/>
      <c r="K533" s="4"/>
      <c r="L533" s="13"/>
      <c r="M533" s="4"/>
      <c r="N533" s="18"/>
      <c r="O533" s="18"/>
      <c r="P533" s="4"/>
      <c r="Q533" s="4"/>
    </row>
    <row r="534" spans="2:17">
      <c r="B534" s="4"/>
      <c r="C534" s="13"/>
      <c r="D534" s="13"/>
      <c r="E534" s="4"/>
      <c r="F534" s="4"/>
      <c r="G534" s="13"/>
      <c r="H534" s="13"/>
      <c r="I534" s="13"/>
      <c r="J534" s="5"/>
      <c r="K534" s="4"/>
      <c r="L534" s="13"/>
      <c r="M534" s="4"/>
      <c r="N534" s="18"/>
      <c r="O534" s="18"/>
      <c r="P534" s="4"/>
      <c r="Q534" s="4"/>
    </row>
    <row r="535" spans="2:17">
      <c r="B535" s="4"/>
      <c r="C535" s="13"/>
      <c r="D535" s="13"/>
      <c r="E535" s="4"/>
      <c r="F535" s="4"/>
      <c r="G535" s="13"/>
      <c r="H535" s="13"/>
      <c r="I535" s="13"/>
      <c r="J535" s="5"/>
      <c r="K535" s="4"/>
      <c r="L535" s="13"/>
      <c r="M535" s="4"/>
      <c r="N535" s="18"/>
      <c r="O535" s="18"/>
      <c r="P535" s="4"/>
      <c r="Q535" s="4"/>
    </row>
    <row r="536" spans="2:17">
      <c r="B536" s="4"/>
      <c r="C536" s="13"/>
      <c r="D536" s="13"/>
      <c r="E536" s="4"/>
      <c r="F536" s="4"/>
      <c r="G536" s="13"/>
      <c r="H536" s="13"/>
      <c r="I536" s="13"/>
      <c r="J536" s="5"/>
      <c r="K536" s="4"/>
      <c r="L536" s="13"/>
      <c r="M536" s="4"/>
      <c r="N536" s="18"/>
      <c r="O536" s="18"/>
      <c r="P536" s="4"/>
      <c r="Q536" s="4"/>
    </row>
    <row r="537" spans="2:17">
      <c r="B537" s="4"/>
      <c r="C537" s="13"/>
      <c r="D537" s="13"/>
      <c r="E537" s="4"/>
      <c r="F537" s="4"/>
      <c r="G537" s="13"/>
      <c r="H537" s="13"/>
      <c r="I537" s="13"/>
      <c r="J537" s="5"/>
      <c r="K537" s="4"/>
      <c r="L537" s="13"/>
      <c r="M537" s="4"/>
      <c r="N537" s="18"/>
      <c r="O537" s="18"/>
      <c r="P537" s="4"/>
      <c r="Q537" s="4"/>
    </row>
    <row r="538" spans="2:17">
      <c r="B538" s="4"/>
      <c r="C538" s="13"/>
      <c r="D538" s="13"/>
      <c r="E538" s="4"/>
      <c r="F538" s="4"/>
      <c r="G538" s="13"/>
      <c r="H538" s="13"/>
      <c r="I538" s="13"/>
      <c r="J538" s="5"/>
      <c r="K538" s="4"/>
      <c r="L538" s="13"/>
      <c r="M538" s="4"/>
      <c r="N538" s="18"/>
      <c r="O538" s="18"/>
      <c r="P538" s="4"/>
      <c r="Q538" s="4"/>
    </row>
    <row r="539" spans="2:17">
      <c r="B539" s="4"/>
      <c r="C539" s="13"/>
      <c r="D539" s="13"/>
      <c r="E539" s="4"/>
      <c r="F539" s="4"/>
      <c r="G539" s="13"/>
      <c r="H539" s="13"/>
      <c r="I539" s="13"/>
      <c r="J539" s="5"/>
      <c r="K539" s="4"/>
      <c r="L539" s="13"/>
      <c r="M539" s="4"/>
      <c r="N539" s="18"/>
      <c r="O539" s="18"/>
      <c r="P539" s="4"/>
      <c r="Q539" s="4"/>
    </row>
    <row r="540" spans="2:17">
      <c r="B540" s="4"/>
      <c r="C540" s="13"/>
      <c r="D540" s="13"/>
      <c r="E540" s="4"/>
      <c r="F540" s="4"/>
      <c r="G540" s="13"/>
      <c r="H540" s="13"/>
      <c r="I540" s="13"/>
      <c r="J540" s="5"/>
      <c r="K540" s="4"/>
      <c r="L540" s="13"/>
      <c r="M540" s="4"/>
      <c r="N540" s="18"/>
      <c r="O540" s="18"/>
      <c r="P540" s="4"/>
      <c r="Q540" s="4"/>
    </row>
    <row r="541" spans="2:17">
      <c r="B541" s="4"/>
      <c r="C541" s="13"/>
      <c r="D541" s="13"/>
      <c r="E541" s="4"/>
      <c r="F541" s="4"/>
      <c r="G541" s="13"/>
      <c r="H541" s="13"/>
      <c r="I541" s="13"/>
      <c r="J541" s="5"/>
      <c r="K541" s="4"/>
      <c r="L541" s="13"/>
      <c r="M541" s="4"/>
      <c r="N541" s="18"/>
      <c r="O541" s="18"/>
      <c r="P541" s="4"/>
      <c r="Q541" s="4"/>
    </row>
    <row r="542" spans="2:17">
      <c r="B542" s="4"/>
      <c r="C542" s="13"/>
      <c r="D542" s="13"/>
      <c r="E542" s="4"/>
      <c r="F542" s="4"/>
      <c r="G542" s="13"/>
      <c r="H542" s="13"/>
      <c r="I542" s="13"/>
      <c r="J542" s="5"/>
      <c r="K542" s="4"/>
      <c r="L542" s="13"/>
      <c r="M542" s="4"/>
      <c r="N542" s="18"/>
      <c r="O542" s="18"/>
      <c r="P542" s="4"/>
      <c r="Q542" s="4"/>
    </row>
    <row r="543" spans="2:17">
      <c r="B543" s="4"/>
      <c r="C543" s="13"/>
      <c r="D543" s="13"/>
      <c r="E543" s="4"/>
      <c r="F543" s="4"/>
      <c r="G543" s="13"/>
      <c r="H543" s="13"/>
      <c r="I543" s="13"/>
      <c r="J543" s="5"/>
      <c r="K543" s="4"/>
      <c r="L543" s="13"/>
      <c r="M543" s="4"/>
      <c r="N543" s="18"/>
      <c r="O543" s="18"/>
      <c r="P543" s="4"/>
      <c r="Q543" s="4"/>
    </row>
    <row r="544" spans="2:17">
      <c r="B544" s="4"/>
      <c r="C544" s="13"/>
      <c r="D544" s="13"/>
      <c r="E544" s="4"/>
      <c r="F544" s="4"/>
      <c r="G544" s="13"/>
      <c r="H544" s="13"/>
      <c r="I544" s="13"/>
      <c r="J544" s="5"/>
      <c r="K544" s="4"/>
      <c r="L544" s="13"/>
      <c r="M544" s="4"/>
      <c r="N544" s="18"/>
      <c r="O544" s="18"/>
      <c r="P544" s="4"/>
      <c r="Q544" s="4"/>
    </row>
    <row r="545" spans="2:17">
      <c r="B545" s="4"/>
      <c r="C545" s="13"/>
      <c r="D545" s="13"/>
      <c r="E545" s="4"/>
      <c r="F545" s="4"/>
      <c r="G545" s="13"/>
      <c r="H545" s="13"/>
      <c r="I545" s="13"/>
      <c r="J545" s="5"/>
      <c r="K545" s="4"/>
      <c r="L545" s="13"/>
      <c r="M545" s="4"/>
      <c r="N545" s="18"/>
      <c r="O545" s="18"/>
      <c r="P545" s="4"/>
      <c r="Q545" s="4"/>
    </row>
    <row r="546" spans="2:17">
      <c r="B546" s="4"/>
      <c r="C546" s="13"/>
      <c r="D546" s="13"/>
      <c r="E546" s="4"/>
      <c r="F546" s="4"/>
      <c r="G546" s="13"/>
      <c r="H546" s="13"/>
      <c r="I546" s="13"/>
      <c r="J546" s="5"/>
      <c r="K546" s="4"/>
      <c r="L546" s="13"/>
      <c r="M546" s="4"/>
      <c r="N546" s="18"/>
      <c r="O546" s="18"/>
      <c r="P546" s="4"/>
      <c r="Q546" s="4"/>
    </row>
    <row r="547" spans="2:17">
      <c r="B547" s="4"/>
      <c r="C547" s="13"/>
      <c r="D547" s="13"/>
      <c r="E547" s="4"/>
      <c r="F547" s="4"/>
      <c r="G547" s="13"/>
      <c r="H547" s="13"/>
      <c r="I547" s="13"/>
      <c r="J547" s="5"/>
      <c r="K547" s="4"/>
      <c r="L547" s="13"/>
      <c r="M547" s="4"/>
      <c r="N547" s="18"/>
      <c r="O547" s="18"/>
      <c r="P547" s="4"/>
      <c r="Q547" s="4"/>
    </row>
    <row r="548" spans="2:17">
      <c r="B548" s="4"/>
      <c r="C548" s="13"/>
      <c r="D548" s="13"/>
      <c r="E548" s="4"/>
      <c r="F548" s="4"/>
      <c r="G548" s="13"/>
      <c r="H548" s="13"/>
      <c r="I548" s="13"/>
      <c r="J548" s="5"/>
      <c r="K548" s="4"/>
      <c r="L548" s="13"/>
      <c r="M548" s="4"/>
      <c r="N548" s="18"/>
      <c r="O548" s="18"/>
      <c r="P548" s="4"/>
      <c r="Q548" s="4"/>
    </row>
    <row r="549" spans="2:17">
      <c r="B549" s="4"/>
      <c r="C549" s="13"/>
      <c r="D549" s="13"/>
      <c r="E549" s="4"/>
      <c r="F549" s="4"/>
      <c r="G549" s="13"/>
      <c r="H549" s="13"/>
      <c r="I549" s="13"/>
      <c r="J549" s="5"/>
      <c r="K549" s="4"/>
      <c r="L549" s="13"/>
      <c r="M549" s="4"/>
      <c r="N549" s="18"/>
      <c r="O549" s="18"/>
      <c r="P549" s="4"/>
      <c r="Q549" s="4"/>
    </row>
    <row r="550" spans="2:17">
      <c r="B550" s="4"/>
      <c r="C550" s="13"/>
      <c r="D550" s="13"/>
      <c r="E550" s="4"/>
      <c r="F550" s="4"/>
      <c r="G550" s="13"/>
      <c r="H550" s="13"/>
      <c r="I550" s="13"/>
      <c r="J550" s="5"/>
      <c r="K550" s="4"/>
      <c r="L550" s="13"/>
      <c r="M550" s="4"/>
      <c r="N550" s="18"/>
      <c r="O550" s="18"/>
      <c r="P550" s="4"/>
      <c r="Q550" s="4"/>
    </row>
    <row r="551" spans="2:17">
      <c r="B551" s="4"/>
      <c r="C551" s="13"/>
      <c r="D551" s="13"/>
      <c r="E551" s="4"/>
      <c r="F551" s="4"/>
      <c r="G551" s="13"/>
      <c r="H551" s="13"/>
      <c r="I551" s="13"/>
      <c r="J551" s="5"/>
      <c r="K551" s="4"/>
      <c r="L551" s="13"/>
      <c r="M551" s="4"/>
      <c r="N551" s="18"/>
      <c r="O551" s="18"/>
      <c r="P551" s="4"/>
      <c r="Q551" s="4"/>
    </row>
    <row r="552" spans="2:17">
      <c r="B552" s="4"/>
      <c r="C552" s="13"/>
      <c r="D552" s="13"/>
      <c r="E552" s="4"/>
      <c r="F552" s="4"/>
      <c r="G552" s="13"/>
      <c r="H552" s="13"/>
      <c r="I552" s="13"/>
      <c r="J552" s="5"/>
      <c r="K552" s="4"/>
      <c r="L552" s="13"/>
      <c r="M552" s="4"/>
      <c r="N552" s="18"/>
      <c r="O552" s="18"/>
      <c r="P552" s="4"/>
      <c r="Q552" s="4"/>
    </row>
    <row r="553" spans="2:17">
      <c r="B553" s="4"/>
      <c r="C553" s="13"/>
      <c r="D553" s="13"/>
      <c r="E553" s="4"/>
      <c r="F553" s="4"/>
      <c r="G553" s="13"/>
      <c r="H553" s="13"/>
      <c r="I553" s="13"/>
      <c r="J553" s="5"/>
      <c r="K553" s="4"/>
      <c r="L553" s="13"/>
      <c r="M553" s="4"/>
      <c r="N553" s="18"/>
      <c r="O553" s="18"/>
      <c r="P553" s="4"/>
      <c r="Q553" s="4"/>
    </row>
    <row r="554" spans="2:17">
      <c r="B554" s="4"/>
      <c r="C554" s="13"/>
      <c r="D554" s="13"/>
      <c r="E554" s="4"/>
      <c r="F554" s="4"/>
      <c r="G554" s="13"/>
      <c r="H554" s="13"/>
      <c r="I554" s="13"/>
      <c r="J554" s="5"/>
      <c r="K554" s="4"/>
      <c r="L554" s="13"/>
      <c r="M554" s="4"/>
      <c r="N554" s="18"/>
      <c r="O554" s="18"/>
      <c r="P554" s="4"/>
      <c r="Q554" s="4"/>
    </row>
    <row r="555" spans="2:17">
      <c r="B555" s="4"/>
      <c r="C555" s="13"/>
      <c r="D555" s="13"/>
      <c r="E555" s="4"/>
      <c r="F555" s="4"/>
      <c r="G555" s="13"/>
      <c r="H555" s="13"/>
      <c r="I555" s="13"/>
      <c r="J555" s="5"/>
      <c r="K555" s="4"/>
      <c r="L555" s="13"/>
      <c r="M555" s="4"/>
      <c r="N555" s="18"/>
      <c r="O555" s="18"/>
      <c r="P555" s="4"/>
      <c r="Q555" s="4"/>
    </row>
    <row r="556" spans="2:17">
      <c r="B556" s="4"/>
      <c r="C556" s="13"/>
      <c r="D556" s="13"/>
      <c r="E556" s="4"/>
      <c r="F556" s="4"/>
      <c r="G556" s="13"/>
      <c r="H556" s="13"/>
      <c r="I556" s="13"/>
      <c r="J556" s="5"/>
      <c r="K556" s="4"/>
      <c r="L556" s="13"/>
      <c r="M556" s="4"/>
      <c r="N556" s="18"/>
      <c r="O556" s="18"/>
      <c r="P556" s="4"/>
      <c r="Q556" s="4"/>
    </row>
    <row r="557" spans="2:17">
      <c r="B557" s="4"/>
      <c r="C557" s="13"/>
      <c r="D557" s="13"/>
      <c r="E557" s="4"/>
      <c r="F557" s="4"/>
      <c r="G557" s="13"/>
      <c r="H557" s="13"/>
      <c r="I557" s="13"/>
      <c r="J557" s="5"/>
      <c r="K557" s="4"/>
      <c r="L557" s="13"/>
      <c r="M557" s="4"/>
      <c r="N557" s="18"/>
      <c r="O557" s="18"/>
      <c r="P557" s="4"/>
      <c r="Q557" s="4"/>
    </row>
    <row r="558" spans="2:17">
      <c r="B558" s="4"/>
      <c r="C558" s="13"/>
      <c r="D558" s="13"/>
      <c r="E558" s="4"/>
      <c r="F558" s="4"/>
      <c r="G558" s="13"/>
      <c r="H558" s="13"/>
      <c r="I558" s="13"/>
      <c r="J558" s="5"/>
      <c r="K558" s="4"/>
      <c r="L558" s="13"/>
      <c r="M558" s="4"/>
      <c r="N558" s="18"/>
      <c r="O558" s="18"/>
      <c r="P558" s="4"/>
      <c r="Q558" s="4"/>
    </row>
    <row r="559" spans="2:17">
      <c r="B559" s="4"/>
      <c r="C559" s="13"/>
      <c r="D559" s="13"/>
      <c r="E559" s="4"/>
      <c r="F559" s="4"/>
      <c r="G559" s="13"/>
      <c r="H559" s="13"/>
      <c r="I559" s="13"/>
      <c r="J559" s="5"/>
      <c r="K559" s="4"/>
      <c r="L559" s="13"/>
      <c r="M559" s="4"/>
      <c r="N559" s="18"/>
      <c r="O559" s="18"/>
      <c r="P559" s="4"/>
      <c r="Q559" s="4"/>
    </row>
    <row r="560" spans="2:17">
      <c r="B560" s="4"/>
      <c r="C560" s="13"/>
      <c r="D560" s="13"/>
      <c r="E560" s="4"/>
      <c r="F560" s="4"/>
      <c r="G560" s="13"/>
      <c r="H560" s="13"/>
      <c r="I560" s="13"/>
      <c r="J560" s="5"/>
      <c r="K560" s="4"/>
      <c r="L560" s="13"/>
      <c r="M560" s="4"/>
      <c r="N560" s="18"/>
      <c r="O560" s="18"/>
      <c r="P560" s="4"/>
      <c r="Q560" s="4"/>
    </row>
    <row r="561" spans="2:17">
      <c r="B561" s="4"/>
      <c r="C561" s="13"/>
      <c r="D561" s="13"/>
      <c r="E561" s="4"/>
      <c r="F561" s="4"/>
      <c r="G561" s="13"/>
      <c r="H561" s="13"/>
      <c r="I561" s="13"/>
      <c r="J561" s="5"/>
      <c r="K561" s="4"/>
      <c r="L561" s="13"/>
      <c r="M561" s="4"/>
      <c r="N561" s="18"/>
      <c r="O561" s="18"/>
      <c r="P561" s="4"/>
      <c r="Q561" s="4"/>
    </row>
    <row r="562" spans="2:17">
      <c r="B562" s="4"/>
      <c r="C562" s="13"/>
      <c r="D562" s="13"/>
      <c r="E562" s="4"/>
      <c r="F562" s="4"/>
      <c r="G562" s="13"/>
      <c r="H562" s="13"/>
      <c r="I562" s="13"/>
      <c r="J562" s="5"/>
      <c r="K562" s="4"/>
      <c r="L562" s="13"/>
      <c r="M562" s="4"/>
      <c r="N562" s="18"/>
      <c r="O562" s="18"/>
      <c r="P562" s="4"/>
      <c r="Q562" s="4"/>
    </row>
    <row r="563" spans="2:17">
      <c r="B563" s="4"/>
      <c r="C563" s="13"/>
      <c r="D563" s="13"/>
      <c r="E563" s="4"/>
      <c r="F563" s="4"/>
      <c r="G563" s="13"/>
      <c r="H563" s="13"/>
      <c r="I563" s="13"/>
      <c r="J563" s="5"/>
      <c r="K563" s="4"/>
      <c r="L563" s="13"/>
      <c r="M563" s="4"/>
      <c r="N563" s="18"/>
      <c r="O563" s="18"/>
      <c r="P563" s="4"/>
      <c r="Q563" s="4"/>
    </row>
    <row r="564" spans="2:17">
      <c r="B564" s="4"/>
      <c r="C564" s="13"/>
      <c r="D564" s="13"/>
      <c r="E564" s="4"/>
      <c r="F564" s="4"/>
      <c r="G564" s="13"/>
      <c r="H564" s="13"/>
      <c r="I564" s="13"/>
      <c r="J564" s="5"/>
      <c r="K564" s="4"/>
      <c r="L564" s="13"/>
      <c r="M564" s="4"/>
      <c r="N564" s="18"/>
      <c r="O564" s="18"/>
      <c r="P564" s="4"/>
      <c r="Q564" s="4"/>
    </row>
    <row r="565" spans="2:17">
      <c r="B565" s="4"/>
      <c r="C565" s="13"/>
      <c r="D565" s="13"/>
      <c r="E565" s="4"/>
      <c r="F565" s="4"/>
      <c r="G565" s="13"/>
      <c r="H565" s="13"/>
      <c r="I565" s="13"/>
      <c r="J565" s="5"/>
      <c r="K565" s="4"/>
      <c r="L565" s="13"/>
      <c r="M565" s="4"/>
      <c r="N565" s="18"/>
      <c r="O565" s="18"/>
      <c r="P565" s="4"/>
      <c r="Q565" s="4"/>
    </row>
    <row r="566" spans="2:17">
      <c r="B566" s="4"/>
      <c r="C566" s="13"/>
      <c r="D566" s="13"/>
      <c r="E566" s="4"/>
      <c r="F566" s="4"/>
      <c r="G566" s="13"/>
      <c r="H566" s="13"/>
      <c r="I566" s="13"/>
      <c r="J566" s="5"/>
      <c r="K566" s="4"/>
      <c r="L566" s="13"/>
      <c r="M566" s="4"/>
      <c r="N566" s="18"/>
      <c r="O566" s="18"/>
      <c r="P566" s="4"/>
      <c r="Q566" s="4"/>
    </row>
    <row r="567" spans="2:17">
      <c r="B567" s="4"/>
      <c r="C567" s="13"/>
      <c r="D567" s="13"/>
      <c r="E567" s="4"/>
      <c r="F567" s="4"/>
      <c r="G567" s="13"/>
      <c r="H567" s="13"/>
      <c r="I567" s="13"/>
      <c r="J567" s="5"/>
      <c r="K567" s="4"/>
      <c r="L567" s="13"/>
      <c r="M567" s="4"/>
      <c r="N567" s="18"/>
      <c r="O567" s="18"/>
      <c r="P567" s="4"/>
      <c r="Q567" s="4"/>
    </row>
    <row r="568" spans="2:17">
      <c r="B568" s="4"/>
      <c r="C568" s="13"/>
      <c r="D568" s="13"/>
      <c r="E568" s="4"/>
      <c r="F568" s="4"/>
      <c r="G568" s="13"/>
      <c r="H568" s="13"/>
      <c r="I568" s="13"/>
      <c r="J568" s="5"/>
      <c r="K568" s="4"/>
      <c r="L568" s="13"/>
      <c r="M568" s="4"/>
      <c r="N568" s="18"/>
      <c r="O568" s="18"/>
      <c r="P568" s="4"/>
      <c r="Q568" s="4"/>
    </row>
    <row r="569" spans="2:17">
      <c r="B569" s="4"/>
      <c r="C569" s="13"/>
      <c r="D569" s="13"/>
      <c r="E569" s="4"/>
      <c r="F569" s="4"/>
      <c r="G569" s="13"/>
      <c r="H569" s="13"/>
      <c r="I569" s="13"/>
      <c r="J569" s="5"/>
      <c r="K569" s="4"/>
      <c r="L569" s="13"/>
      <c r="M569" s="4"/>
      <c r="N569" s="18"/>
      <c r="O569" s="18"/>
      <c r="P569" s="4"/>
      <c r="Q569" s="4"/>
    </row>
    <row r="570" spans="2:17">
      <c r="B570" s="4"/>
      <c r="C570" s="13"/>
      <c r="D570" s="13"/>
      <c r="E570" s="4"/>
      <c r="F570" s="4"/>
      <c r="G570" s="13"/>
      <c r="H570" s="13"/>
      <c r="I570" s="13"/>
      <c r="J570" s="5"/>
      <c r="K570" s="4"/>
      <c r="L570" s="13"/>
      <c r="M570" s="4"/>
      <c r="N570" s="18"/>
      <c r="O570" s="18"/>
      <c r="P570" s="4"/>
      <c r="Q570" s="4"/>
    </row>
    <row r="571" spans="2:17">
      <c r="B571" s="4"/>
      <c r="C571" s="13"/>
      <c r="D571" s="13"/>
      <c r="E571" s="4"/>
      <c r="F571" s="4"/>
      <c r="G571" s="13"/>
      <c r="H571" s="13"/>
      <c r="I571" s="13"/>
      <c r="J571" s="5"/>
      <c r="K571" s="4"/>
      <c r="L571" s="13"/>
      <c r="M571" s="4"/>
      <c r="N571" s="18"/>
      <c r="O571" s="18"/>
      <c r="P571" s="4"/>
      <c r="Q571" s="4"/>
    </row>
    <row r="572" spans="2:17">
      <c r="B572" s="4"/>
      <c r="C572" s="13"/>
      <c r="D572" s="13"/>
      <c r="E572" s="4"/>
      <c r="F572" s="4"/>
      <c r="G572" s="13"/>
      <c r="H572" s="13"/>
      <c r="I572" s="13"/>
      <c r="J572" s="5"/>
      <c r="K572" s="4"/>
      <c r="L572" s="13"/>
      <c r="M572" s="4"/>
      <c r="N572" s="18"/>
      <c r="O572" s="18"/>
      <c r="P572" s="4"/>
      <c r="Q572" s="4"/>
    </row>
    <row r="573" spans="2:17">
      <c r="B573" s="4"/>
      <c r="C573" s="13"/>
      <c r="D573" s="13"/>
      <c r="E573" s="4"/>
      <c r="F573" s="4"/>
      <c r="G573" s="13"/>
      <c r="H573" s="13"/>
      <c r="I573" s="13"/>
      <c r="J573" s="5"/>
      <c r="K573" s="4"/>
      <c r="L573" s="13"/>
      <c r="M573" s="4"/>
      <c r="N573" s="18"/>
      <c r="O573" s="18"/>
      <c r="P573" s="4"/>
      <c r="Q573" s="4"/>
    </row>
    <row r="574" spans="2:17">
      <c r="B574" s="4"/>
      <c r="C574" s="13"/>
      <c r="D574" s="13"/>
      <c r="E574" s="4"/>
      <c r="F574" s="4"/>
      <c r="G574" s="13"/>
      <c r="H574" s="13"/>
      <c r="I574" s="13"/>
      <c r="J574" s="5"/>
      <c r="K574" s="4"/>
      <c r="L574" s="13"/>
      <c r="M574" s="4"/>
      <c r="N574" s="18"/>
      <c r="O574" s="18"/>
      <c r="P574" s="4"/>
      <c r="Q574" s="4"/>
    </row>
    <row r="575" spans="2:17">
      <c r="B575" s="4"/>
      <c r="C575" s="13"/>
      <c r="D575" s="13"/>
      <c r="E575" s="4"/>
      <c r="F575" s="4"/>
      <c r="G575" s="13"/>
      <c r="H575" s="13"/>
      <c r="I575" s="13"/>
      <c r="J575" s="5"/>
      <c r="K575" s="4"/>
      <c r="L575" s="13"/>
      <c r="M575" s="4"/>
      <c r="N575" s="18"/>
      <c r="O575" s="18"/>
      <c r="P575" s="4"/>
      <c r="Q575" s="4"/>
    </row>
    <row r="576" spans="2:17">
      <c r="B576" s="4"/>
      <c r="C576" s="13"/>
      <c r="D576" s="13"/>
      <c r="E576" s="4"/>
      <c r="F576" s="4"/>
      <c r="G576" s="13"/>
      <c r="H576" s="13"/>
      <c r="I576" s="13"/>
      <c r="J576" s="5"/>
      <c r="K576" s="4"/>
      <c r="L576" s="13"/>
      <c r="M576" s="4"/>
      <c r="N576" s="18"/>
      <c r="O576" s="18"/>
      <c r="P576" s="4"/>
      <c r="Q576" s="4"/>
    </row>
    <row r="577" spans="2:17">
      <c r="B577" s="4"/>
      <c r="C577" s="13"/>
      <c r="D577" s="13"/>
      <c r="E577" s="4"/>
      <c r="F577" s="4"/>
      <c r="G577" s="13"/>
      <c r="H577" s="13"/>
      <c r="I577" s="13"/>
      <c r="J577" s="5"/>
      <c r="K577" s="4"/>
      <c r="L577" s="13"/>
      <c r="M577" s="4"/>
      <c r="N577" s="18"/>
      <c r="O577" s="18"/>
      <c r="P577" s="4"/>
      <c r="Q577" s="4"/>
    </row>
    <row r="578" spans="2:17">
      <c r="B578" s="4"/>
      <c r="C578" s="13"/>
      <c r="D578" s="13"/>
      <c r="E578" s="4"/>
      <c r="F578" s="4"/>
      <c r="G578" s="13"/>
      <c r="H578" s="13"/>
      <c r="I578" s="13"/>
      <c r="J578" s="5"/>
      <c r="K578" s="4"/>
      <c r="L578" s="13"/>
      <c r="M578" s="4"/>
      <c r="N578" s="18"/>
      <c r="O578" s="18"/>
      <c r="P578" s="4"/>
      <c r="Q578" s="4"/>
    </row>
    <row r="579" spans="2:17">
      <c r="B579" s="4"/>
      <c r="C579" s="13"/>
      <c r="D579" s="13"/>
      <c r="E579" s="4"/>
      <c r="F579" s="4"/>
      <c r="G579" s="13"/>
      <c r="H579" s="13"/>
      <c r="I579" s="13"/>
      <c r="J579" s="5"/>
      <c r="K579" s="4"/>
      <c r="L579" s="13"/>
      <c r="M579" s="4"/>
      <c r="N579" s="18"/>
      <c r="O579" s="18"/>
      <c r="P579" s="4"/>
      <c r="Q579" s="4"/>
    </row>
    <row r="580" spans="2:17">
      <c r="B580" s="4"/>
      <c r="C580" s="13"/>
      <c r="D580" s="13"/>
      <c r="E580" s="4"/>
      <c r="F580" s="4"/>
      <c r="G580" s="13"/>
      <c r="H580" s="13"/>
      <c r="I580" s="13"/>
      <c r="J580" s="5"/>
      <c r="K580" s="4"/>
      <c r="L580" s="13"/>
      <c r="M580" s="4"/>
      <c r="N580" s="18"/>
      <c r="O580" s="18"/>
      <c r="P580" s="4"/>
      <c r="Q580" s="4"/>
    </row>
    <row r="581" spans="2:17">
      <c r="B581" s="4"/>
      <c r="C581" s="13"/>
      <c r="D581" s="13"/>
      <c r="E581" s="4"/>
      <c r="F581" s="4"/>
      <c r="G581" s="13"/>
      <c r="H581" s="13"/>
      <c r="I581" s="13"/>
      <c r="J581" s="5"/>
      <c r="K581" s="4"/>
      <c r="L581" s="13"/>
      <c r="M581" s="4"/>
      <c r="N581" s="18"/>
      <c r="O581" s="18"/>
      <c r="P581" s="4"/>
      <c r="Q581" s="4"/>
    </row>
    <row r="582" spans="2:17">
      <c r="B582" s="4"/>
      <c r="C582" s="13"/>
      <c r="D582" s="13"/>
      <c r="E582" s="4"/>
      <c r="F582" s="4"/>
      <c r="G582" s="13"/>
      <c r="H582" s="13"/>
      <c r="I582" s="13"/>
      <c r="J582" s="5"/>
      <c r="K582" s="4"/>
      <c r="L582" s="13"/>
      <c r="M582" s="4"/>
      <c r="N582" s="18"/>
      <c r="O582" s="18"/>
      <c r="P582" s="4"/>
      <c r="Q582" s="4"/>
    </row>
    <row r="583" spans="2:17">
      <c r="B583" s="4"/>
      <c r="C583" s="13"/>
      <c r="D583" s="13"/>
      <c r="E583" s="4"/>
      <c r="F583" s="4"/>
      <c r="G583" s="13"/>
      <c r="H583" s="13"/>
      <c r="I583" s="13"/>
      <c r="J583" s="5"/>
      <c r="K583" s="4"/>
      <c r="L583" s="13"/>
      <c r="M583" s="4"/>
      <c r="N583" s="18"/>
      <c r="O583" s="18"/>
      <c r="P583" s="4"/>
      <c r="Q583" s="4"/>
    </row>
    <row r="584" spans="2:17">
      <c r="B584" s="4"/>
      <c r="C584" s="13"/>
      <c r="D584" s="13"/>
      <c r="E584" s="4"/>
      <c r="F584" s="4"/>
      <c r="G584" s="13"/>
      <c r="H584" s="13"/>
      <c r="I584" s="13"/>
      <c r="J584" s="5"/>
      <c r="K584" s="4"/>
      <c r="L584" s="13"/>
      <c r="M584" s="4"/>
      <c r="N584" s="18"/>
      <c r="O584" s="18"/>
      <c r="P584" s="4"/>
      <c r="Q584" s="4"/>
    </row>
    <row r="585" spans="2:17">
      <c r="B585" s="4"/>
      <c r="C585" s="13"/>
      <c r="D585" s="13"/>
      <c r="E585" s="4"/>
      <c r="F585" s="4"/>
      <c r="G585" s="13"/>
      <c r="H585" s="13"/>
      <c r="I585" s="13"/>
      <c r="J585" s="5"/>
      <c r="K585" s="4"/>
      <c r="L585" s="13"/>
      <c r="M585" s="4"/>
      <c r="N585" s="18"/>
      <c r="O585" s="18"/>
      <c r="P585" s="4"/>
      <c r="Q585" s="4"/>
    </row>
    <row r="586" spans="2:17">
      <c r="B586" s="4"/>
      <c r="C586" s="13"/>
      <c r="D586" s="13"/>
      <c r="E586" s="4"/>
      <c r="F586" s="4"/>
      <c r="G586" s="13"/>
      <c r="H586" s="13"/>
      <c r="I586" s="13"/>
      <c r="J586" s="5"/>
      <c r="K586" s="4"/>
      <c r="L586" s="13"/>
      <c r="M586" s="4"/>
      <c r="N586" s="18"/>
      <c r="O586" s="18"/>
      <c r="P586" s="4"/>
      <c r="Q586" s="4"/>
    </row>
    <row r="587" spans="2:17">
      <c r="B587" s="4"/>
      <c r="C587" s="13"/>
      <c r="D587" s="13"/>
      <c r="E587" s="4"/>
      <c r="F587" s="4"/>
      <c r="G587" s="13"/>
      <c r="H587" s="13"/>
      <c r="I587" s="13"/>
      <c r="J587" s="5"/>
      <c r="K587" s="4"/>
      <c r="L587" s="13"/>
      <c r="M587" s="4"/>
      <c r="N587" s="18"/>
      <c r="O587" s="18"/>
      <c r="P587" s="4"/>
      <c r="Q587" s="4"/>
    </row>
    <row r="588" spans="2:17">
      <c r="B588" s="4"/>
      <c r="C588" s="13"/>
      <c r="D588" s="13"/>
      <c r="E588" s="4"/>
      <c r="F588" s="4"/>
      <c r="G588" s="13"/>
      <c r="H588" s="13"/>
      <c r="I588" s="13"/>
      <c r="J588" s="5"/>
      <c r="K588" s="4"/>
      <c r="L588" s="13"/>
      <c r="M588" s="4"/>
      <c r="N588" s="18"/>
      <c r="O588" s="18"/>
      <c r="P588" s="4"/>
      <c r="Q588" s="4"/>
    </row>
    <row r="589" spans="2:17">
      <c r="B589" s="4"/>
      <c r="C589" s="13"/>
      <c r="D589" s="13"/>
      <c r="E589" s="4"/>
      <c r="F589" s="4"/>
      <c r="G589" s="13"/>
      <c r="H589" s="13"/>
      <c r="I589" s="13"/>
      <c r="J589" s="5"/>
      <c r="K589" s="4"/>
      <c r="L589" s="13"/>
      <c r="M589" s="4"/>
      <c r="N589" s="18"/>
      <c r="O589" s="18"/>
      <c r="P589" s="4"/>
      <c r="Q589" s="4"/>
    </row>
    <row r="590" spans="2:17">
      <c r="B590" s="4"/>
      <c r="C590" s="13"/>
      <c r="D590" s="13"/>
      <c r="E590" s="4"/>
      <c r="F590" s="4"/>
      <c r="G590" s="13"/>
      <c r="H590" s="13"/>
      <c r="I590" s="13"/>
      <c r="J590" s="5"/>
      <c r="K590" s="4"/>
      <c r="L590" s="13"/>
      <c r="M590" s="4"/>
      <c r="N590" s="18"/>
      <c r="O590" s="18"/>
      <c r="P590" s="4"/>
      <c r="Q590" s="4"/>
    </row>
    <row r="591" spans="2:17">
      <c r="B591" s="4"/>
      <c r="C591" s="13"/>
      <c r="D591" s="13"/>
      <c r="E591" s="4"/>
      <c r="F591" s="4"/>
      <c r="G591" s="13"/>
      <c r="H591" s="13"/>
      <c r="I591" s="13"/>
      <c r="J591" s="5"/>
      <c r="K591" s="4"/>
      <c r="L591" s="13"/>
      <c r="M591" s="4"/>
      <c r="N591" s="18"/>
      <c r="O591" s="18"/>
      <c r="P591" s="4"/>
      <c r="Q591" s="4"/>
    </row>
    <row r="592" spans="2:17">
      <c r="B592" s="4"/>
      <c r="C592" s="13"/>
      <c r="D592" s="13"/>
      <c r="E592" s="4"/>
      <c r="F592" s="4"/>
      <c r="G592" s="13"/>
      <c r="H592" s="13"/>
      <c r="I592" s="13"/>
      <c r="J592" s="5"/>
      <c r="K592" s="4"/>
      <c r="L592" s="13"/>
      <c r="M592" s="4"/>
      <c r="N592" s="18"/>
      <c r="O592" s="18"/>
      <c r="P592" s="4"/>
      <c r="Q592" s="4"/>
    </row>
    <row r="593" spans="2:17">
      <c r="B593" s="4"/>
      <c r="C593" s="13"/>
      <c r="D593" s="13"/>
      <c r="E593" s="4"/>
      <c r="F593" s="4"/>
      <c r="G593" s="13"/>
      <c r="H593" s="13"/>
      <c r="I593" s="13"/>
      <c r="J593" s="5"/>
      <c r="K593" s="4"/>
      <c r="L593" s="13"/>
      <c r="M593" s="4"/>
      <c r="N593" s="18"/>
      <c r="O593" s="18"/>
      <c r="P593" s="4"/>
      <c r="Q593" s="4"/>
    </row>
    <row r="594" spans="2:17">
      <c r="B594" s="4"/>
      <c r="C594" s="13"/>
      <c r="D594" s="13"/>
      <c r="E594" s="4"/>
      <c r="F594" s="4"/>
      <c r="G594" s="13"/>
      <c r="H594" s="13"/>
      <c r="I594" s="13"/>
      <c r="J594" s="5"/>
      <c r="K594" s="4"/>
      <c r="L594" s="13"/>
      <c r="M594" s="4"/>
      <c r="N594" s="18"/>
      <c r="O594" s="18"/>
      <c r="P594" s="4"/>
      <c r="Q594" s="4"/>
    </row>
    <row r="595" spans="2:17">
      <c r="B595" s="4"/>
      <c r="C595" s="13"/>
      <c r="D595" s="13"/>
      <c r="E595" s="4"/>
      <c r="F595" s="4"/>
      <c r="G595" s="13"/>
      <c r="H595" s="13"/>
      <c r="I595" s="13"/>
      <c r="J595" s="5"/>
      <c r="K595" s="4"/>
      <c r="L595" s="13"/>
      <c r="M595" s="4"/>
      <c r="N595" s="18"/>
      <c r="O595" s="18"/>
      <c r="P595" s="4"/>
      <c r="Q595" s="4"/>
    </row>
    <row r="596" spans="2:17">
      <c r="B596" s="4"/>
      <c r="C596" s="13"/>
      <c r="D596" s="13"/>
      <c r="E596" s="4"/>
      <c r="F596" s="4"/>
      <c r="G596" s="13"/>
      <c r="H596" s="13"/>
      <c r="I596" s="13"/>
      <c r="J596" s="5"/>
      <c r="K596" s="4"/>
      <c r="L596" s="13"/>
      <c r="M596" s="4"/>
      <c r="N596" s="18"/>
      <c r="O596" s="18"/>
      <c r="P596" s="4"/>
      <c r="Q596" s="4"/>
    </row>
    <row r="597" spans="2:17">
      <c r="B597" s="4"/>
      <c r="C597" s="13"/>
      <c r="D597" s="13"/>
      <c r="E597" s="4"/>
      <c r="F597" s="4"/>
      <c r="G597" s="13"/>
      <c r="H597" s="13"/>
      <c r="I597" s="13"/>
      <c r="J597" s="5"/>
      <c r="K597" s="4"/>
      <c r="L597" s="13"/>
      <c r="M597" s="4"/>
      <c r="N597" s="18"/>
      <c r="O597" s="18"/>
      <c r="P597" s="4"/>
      <c r="Q597" s="4"/>
    </row>
    <row r="598" spans="2:17">
      <c r="B598" s="4"/>
      <c r="C598" s="13"/>
      <c r="D598" s="13"/>
      <c r="E598" s="4"/>
      <c r="F598" s="4"/>
      <c r="G598" s="13"/>
      <c r="H598" s="13"/>
      <c r="I598" s="13"/>
      <c r="J598" s="5"/>
      <c r="K598" s="4"/>
      <c r="L598" s="13"/>
      <c r="M598" s="4"/>
      <c r="N598" s="18"/>
      <c r="O598" s="18"/>
      <c r="P598" s="4"/>
      <c r="Q598" s="4"/>
    </row>
    <row r="599" spans="2:17">
      <c r="B599" s="4"/>
      <c r="C599" s="13"/>
      <c r="D599" s="13"/>
      <c r="E599" s="4"/>
      <c r="F599" s="4"/>
      <c r="G599" s="13"/>
      <c r="H599" s="13"/>
      <c r="I599" s="13"/>
      <c r="J599" s="5"/>
      <c r="K599" s="4"/>
      <c r="L599" s="13"/>
      <c r="M599" s="4"/>
      <c r="N599" s="18"/>
      <c r="O599" s="18"/>
      <c r="P599" s="4"/>
      <c r="Q599" s="4"/>
    </row>
    <row r="600" spans="2:17">
      <c r="B600" s="4"/>
      <c r="C600" s="13"/>
      <c r="D600" s="13"/>
      <c r="E600" s="4"/>
      <c r="F600" s="4"/>
      <c r="G600" s="13"/>
      <c r="H600" s="13"/>
      <c r="I600" s="13"/>
      <c r="J600" s="5"/>
      <c r="K600" s="4"/>
      <c r="L600" s="13"/>
      <c r="M600" s="4"/>
      <c r="N600" s="18"/>
      <c r="O600" s="18"/>
      <c r="P600" s="4"/>
      <c r="Q600" s="4"/>
    </row>
    <row r="601" spans="2:17">
      <c r="B601" s="4"/>
      <c r="C601" s="13"/>
      <c r="D601" s="13"/>
      <c r="E601" s="4"/>
      <c r="F601" s="4"/>
      <c r="G601" s="13"/>
      <c r="H601" s="13"/>
      <c r="I601" s="13"/>
      <c r="J601" s="5"/>
      <c r="K601" s="4"/>
      <c r="L601" s="13"/>
      <c r="M601" s="4"/>
      <c r="N601" s="18"/>
      <c r="O601" s="18"/>
      <c r="P601" s="4"/>
      <c r="Q601" s="4"/>
    </row>
    <row r="602" spans="2:17">
      <c r="B602" s="4"/>
      <c r="C602" s="13"/>
      <c r="D602" s="13"/>
      <c r="E602" s="4"/>
      <c r="F602" s="4"/>
      <c r="G602" s="13"/>
      <c r="H602" s="13"/>
      <c r="I602" s="13"/>
      <c r="J602" s="5"/>
      <c r="K602" s="4"/>
      <c r="L602" s="13"/>
      <c r="M602" s="4"/>
      <c r="N602" s="18"/>
      <c r="O602" s="18"/>
      <c r="P602" s="4"/>
      <c r="Q602" s="4"/>
    </row>
    <row r="603" spans="2:17">
      <c r="B603" s="4"/>
      <c r="C603" s="13"/>
      <c r="D603" s="13"/>
      <c r="E603" s="4"/>
      <c r="F603" s="4"/>
      <c r="G603" s="13"/>
      <c r="H603" s="13"/>
      <c r="I603" s="13"/>
      <c r="J603" s="5"/>
      <c r="K603" s="4"/>
      <c r="L603" s="13"/>
      <c r="M603" s="4"/>
      <c r="N603" s="18"/>
      <c r="O603" s="18"/>
      <c r="P603" s="4"/>
      <c r="Q603" s="4"/>
    </row>
    <row r="604" spans="2:17">
      <c r="B604" s="4"/>
      <c r="C604" s="13"/>
      <c r="D604" s="13"/>
      <c r="E604" s="4"/>
      <c r="F604" s="4"/>
      <c r="G604" s="13"/>
      <c r="H604" s="13"/>
      <c r="I604" s="13"/>
      <c r="J604" s="5"/>
      <c r="K604" s="4"/>
      <c r="L604" s="13"/>
      <c r="M604" s="4"/>
      <c r="N604" s="18"/>
      <c r="O604" s="18"/>
      <c r="P604" s="4"/>
      <c r="Q604" s="4"/>
    </row>
    <row r="605" spans="2:17">
      <c r="B605" s="4"/>
      <c r="C605" s="13"/>
      <c r="D605" s="13"/>
      <c r="E605" s="4"/>
      <c r="F605" s="4"/>
      <c r="G605" s="13"/>
      <c r="H605" s="13"/>
      <c r="I605" s="13"/>
      <c r="J605" s="5"/>
      <c r="K605" s="4"/>
      <c r="L605" s="13"/>
      <c r="M605" s="4"/>
      <c r="N605" s="18"/>
      <c r="O605" s="18"/>
      <c r="P605" s="4"/>
      <c r="Q605" s="4"/>
    </row>
    <row r="606" spans="2:17">
      <c r="B606" s="4"/>
      <c r="C606" s="13"/>
      <c r="D606" s="13"/>
      <c r="E606" s="4"/>
      <c r="F606" s="4"/>
      <c r="G606" s="13"/>
      <c r="H606" s="13"/>
      <c r="I606" s="13"/>
      <c r="J606" s="5"/>
      <c r="K606" s="4"/>
      <c r="L606" s="13"/>
      <c r="M606" s="4"/>
      <c r="N606" s="18"/>
      <c r="O606" s="18"/>
      <c r="P606" s="4"/>
      <c r="Q606" s="4"/>
    </row>
    <row r="607" spans="2:17">
      <c r="B607" s="4"/>
      <c r="C607" s="13"/>
      <c r="D607" s="13"/>
      <c r="E607" s="4"/>
      <c r="F607" s="4"/>
      <c r="G607" s="13"/>
      <c r="H607" s="13"/>
      <c r="I607" s="13"/>
      <c r="J607" s="5"/>
      <c r="K607" s="4"/>
      <c r="L607" s="13"/>
      <c r="M607" s="4"/>
      <c r="N607" s="18"/>
      <c r="O607" s="18"/>
      <c r="P607" s="4"/>
      <c r="Q607" s="4"/>
    </row>
    <row r="608" spans="2:17">
      <c r="B608" s="4"/>
      <c r="C608" s="13"/>
      <c r="D608" s="13"/>
      <c r="E608" s="4"/>
      <c r="F608" s="4"/>
      <c r="G608" s="13"/>
      <c r="H608" s="13"/>
      <c r="I608" s="13"/>
      <c r="J608" s="5"/>
      <c r="K608" s="4"/>
      <c r="L608" s="13"/>
      <c r="M608" s="4"/>
      <c r="N608" s="18"/>
      <c r="O608" s="18"/>
      <c r="P608" s="4"/>
      <c r="Q608" s="4"/>
    </row>
    <row r="609" spans="2:17">
      <c r="B609" s="4"/>
      <c r="C609" s="13"/>
      <c r="D609" s="13"/>
      <c r="E609" s="4"/>
      <c r="F609" s="4"/>
      <c r="G609" s="13"/>
      <c r="H609" s="13"/>
      <c r="I609" s="13"/>
      <c r="J609" s="5"/>
      <c r="K609" s="4"/>
      <c r="L609" s="13"/>
      <c r="M609" s="4"/>
      <c r="N609" s="18"/>
      <c r="O609" s="18"/>
      <c r="P609" s="4"/>
      <c r="Q609" s="4"/>
    </row>
    <row r="610" spans="2:17">
      <c r="B610" s="4"/>
      <c r="C610" s="13"/>
      <c r="D610" s="13"/>
      <c r="E610" s="4"/>
      <c r="F610" s="4"/>
      <c r="G610" s="13"/>
      <c r="H610" s="13"/>
      <c r="I610" s="13"/>
      <c r="J610" s="5"/>
      <c r="K610" s="4"/>
      <c r="L610" s="13"/>
      <c r="M610" s="4"/>
      <c r="N610" s="18"/>
      <c r="O610" s="18"/>
      <c r="P610" s="4"/>
      <c r="Q610" s="4"/>
    </row>
    <row r="611" spans="2:17">
      <c r="B611" s="4"/>
      <c r="C611" s="13"/>
      <c r="D611" s="13"/>
      <c r="E611" s="4"/>
      <c r="F611" s="4"/>
      <c r="G611" s="13"/>
      <c r="H611" s="13"/>
      <c r="I611" s="13"/>
      <c r="J611" s="5"/>
      <c r="K611" s="4"/>
      <c r="L611" s="13"/>
      <c r="M611" s="4"/>
      <c r="N611" s="18"/>
      <c r="O611" s="18"/>
      <c r="P611" s="4"/>
      <c r="Q611" s="4"/>
    </row>
    <row r="612" spans="2:17">
      <c r="B612" s="4"/>
      <c r="C612" s="13"/>
      <c r="D612" s="13"/>
      <c r="E612" s="4"/>
      <c r="F612" s="4"/>
      <c r="G612" s="13"/>
      <c r="H612" s="13"/>
      <c r="I612" s="13"/>
      <c r="J612" s="5"/>
      <c r="K612" s="4"/>
      <c r="L612" s="13"/>
      <c r="M612" s="4"/>
      <c r="N612" s="18"/>
      <c r="O612" s="18"/>
      <c r="P612" s="4"/>
      <c r="Q612" s="4"/>
    </row>
    <row r="613" spans="2:17">
      <c r="B613" s="4"/>
      <c r="C613" s="13"/>
      <c r="D613" s="13"/>
      <c r="E613" s="4"/>
      <c r="F613" s="4"/>
      <c r="G613" s="13"/>
      <c r="H613" s="13"/>
      <c r="I613" s="13"/>
      <c r="J613" s="5"/>
      <c r="K613" s="4"/>
      <c r="L613" s="13"/>
      <c r="M613" s="4"/>
      <c r="N613" s="18"/>
      <c r="O613" s="18"/>
      <c r="P613" s="4"/>
      <c r="Q613" s="4"/>
    </row>
    <row r="614" spans="2:17">
      <c r="B614" s="4"/>
      <c r="C614" s="13"/>
      <c r="D614" s="13"/>
      <c r="E614" s="4"/>
      <c r="F614" s="4"/>
      <c r="G614" s="13"/>
      <c r="H614" s="13"/>
      <c r="I614" s="13"/>
      <c r="J614" s="5"/>
      <c r="K614" s="4"/>
      <c r="L614" s="13"/>
      <c r="M614" s="4"/>
      <c r="N614" s="18"/>
      <c r="O614" s="18"/>
      <c r="P614" s="4"/>
      <c r="Q614" s="4"/>
    </row>
    <row r="615" spans="2:17">
      <c r="B615" s="4"/>
      <c r="C615" s="13"/>
      <c r="D615" s="13"/>
      <c r="E615" s="4"/>
      <c r="F615" s="4"/>
      <c r="G615" s="13"/>
      <c r="H615" s="13"/>
      <c r="I615" s="13"/>
      <c r="J615" s="5"/>
      <c r="K615" s="4"/>
      <c r="L615" s="13"/>
      <c r="M615" s="4"/>
      <c r="N615" s="18"/>
      <c r="O615" s="18"/>
      <c r="P615" s="4"/>
      <c r="Q615" s="4"/>
    </row>
    <row r="616" spans="2:17">
      <c r="B616" s="4"/>
      <c r="C616" s="13"/>
      <c r="D616" s="13"/>
      <c r="E616" s="4"/>
      <c r="F616" s="4"/>
      <c r="G616" s="13"/>
      <c r="H616" s="13"/>
      <c r="I616" s="13"/>
      <c r="J616" s="5"/>
      <c r="K616" s="4"/>
      <c r="L616" s="13"/>
      <c r="M616" s="4"/>
      <c r="N616" s="18"/>
      <c r="O616" s="18"/>
      <c r="P616" s="4"/>
      <c r="Q616" s="4"/>
    </row>
    <row r="617" spans="2:17">
      <c r="B617" s="4"/>
      <c r="C617" s="13"/>
      <c r="D617" s="13"/>
      <c r="E617" s="4"/>
      <c r="F617" s="4"/>
      <c r="G617" s="13"/>
      <c r="H617" s="13"/>
      <c r="I617" s="13"/>
      <c r="J617" s="5"/>
      <c r="K617" s="4"/>
      <c r="L617" s="13"/>
      <c r="M617" s="4"/>
      <c r="N617" s="18"/>
      <c r="O617" s="18"/>
      <c r="P617" s="4"/>
      <c r="Q617" s="4"/>
    </row>
    <row r="618" spans="2:17">
      <c r="B618" s="4"/>
      <c r="C618" s="13"/>
      <c r="D618" s="13"/>
      <c r="E618" s="4"/>
      <c r="F618" s="4"/>
      <c r="G618" s="13"/>
      <c r="H618" s="13"/>
      <c r="I618" s="13"/>
      <c r="J618" s="5"/>
      <c r="K618" s="4"/>
      <c r="L618" s="13"/>
      <c r="M618" s="4"/>
      <c r="N618" s="18"/>
      <c r="O618" s="18"/>
      <c r="P618" s="4"/>
      <c r="Q618" s="4"/>
    </row>
    <row r="619" spans="2:17">
      <c r="B619" s="4"/>
      <c r="C619" s="13"/>
      <c r="D619" s="13"/>
      <c r="E619" s="4"/>
      <c r="F619" s="4"/>
      <c r="G619" s="13"/>
      <c r="H619" s="13"/>
      <c r="I619" s="13"/>
      <c r="J619" s="5"/>
      <c r="K619" s="4"/>
      <c r="L619" s="13"/>
      <c r="M619" s="4"/>
      <c r="N619" s="18"/>
      <c r="O619" s="18"/>
      <c r="P619" s="4"/>
      <c r="Q619" s="4"/>
    </row>
    <row r="620" spans="2:17">
      <c r="B620" s="4"/>
      <c r="C620" s="13"/>
      <c r="D620" s="13"/>
      <c r="E620" s="4"/>
      <c r="F620" s="4"/>
      <c r="G620" s="13"/>
      <c r="H620" s="13"/>
      <c r="I620" s="13"/>
      <c r="J620" s="5"/>
      <c r="K620" s="4"/>
      <c r="L620" s="13"/>
      <c r="M620" s="4"/>
      <c r="N620" s="18"/>
      <c r="O620" s="18"/>
      <c r="P620" s="4"/>
      <c r="Q620" s="4"/>
    </row>
    <row r="621" spans="2:17">
      <c r="B621" s="4"/>
      <c r="C621" s="13"/>
      <c r="D621" s="13"/>
      <c r="E621" s="4"/>
      <c r="F621" s="4"/>
      <c r="G621" s="13"/>
      <c r="H621" s="13"/>
      <c r="I621" s="13"/>
      <c r="J621" s="5"/>
      <c r="K621" s="4"/>
      <c r="L621" s="13"/>
      <c r="M621" s="4"/>
      <c r="N621" s="18"/>
      <c r="O621" s="18"/>
      <c r="P621" s="4"/>
      <c r="Q621" s="4"/>
    </row>
    <row r="622" spans="2:17">
      <c r="B622" s="4"/>
      <c r="C622" s="13"/>
      <c r="D622" s="13"/>
      <c r="E622" s="4"/>
      <c r="F622" s="4"/>
      <c r="G622" s="13"/>
      <c r="H622" s="13"/>
      <c r="I622" s="13"/>
      <c r="J622" s="5"/>
      <c r="K622" s="4"/>
      <c r="L622" s="13"/>
      <c r="M622" s="4"/>
      <c r="N622" s="18"/>
      <c r="O622" s="18"/>
      <c r="P622" s="4"/>
      <c r="Q622" s="4"/>
    </row>
    <row r="623" spans="2:17">
      <c r="B623" s="4"/>
      <c r="C623" s="13"/>
      <c r="D623" s="13"/>
      <c r="E623" s="4"/>
      <c r="F623" s="4"/>
      <c r="G623" s="13"/>
      <c r="H623" s="13"/>
      <c r="I623" s="13"/>
      <c r="J623" s="5"/>
      <c r="K623" s="4"/>
      <c r="L623" s="13"/>
      <c r="M623" s="4"/>
      <c r="N623" s="18"/>
      <c r="O623" s="18"/>
      <c r="P623" s="4"/>
      <c r="Q623" s="4"/>
    </row>
    <row r="624" spans="2:17">
      <c r="B624" s="4"/>
      <c r="C624" s="13"/>
      <c r="D624" s="13"/>
      <c r="E624" s="4"/>
      <c r="F624" s="4"/>
      <c r="G624" s="13"/>
      <c r="H624" s="13"/>
      <c r="I624" s="13"/>
      <c r="J624" s="5"/>
      <c r="K624" s="4"/>
      <c r="L624" s="13"/>
      <c r="M624" s="4"/>
      <c r="N624" s="18"/>
      <c r="O624" s="18"/>
      <c r="P624" s="4"/>
      <c r="Q624" s="4"/>
    </row>
    <row r="625" spans="2:17">
      <c r="B625" s="4"/>
      <c r="C625" s="13"/>
      <c r="D625" s="13"/>
      <c r="E625" s="4"/>
      <c r="F625" s="4"/>
      <c r="G625" s="13"/>
      <c r="H625" s="13"/>
      <c r="I625" s="13"/>
      <c r="J625" s="5"/>
      <c r="K625" s="4"/>
      <c r="L625" s="13"/>
      <c r="M625" s="4"/>
      <c r="N625" s="18"/>
      <c r="O625" s="18"/>
      <c r="P625" s="4"/>
      <c r="Q625" s="4"/>
    </row>
    <row r="626" spans="2:17">
      <c r="B626" s="4"/>
      <c r="C626" s="13"/>
      <c r="D626" s="13"/>
      <c r="E626" s="4"/>
      <c r="F626" s="4"/>
      <c r="G626" s="13"/>
      <c r="H626" s="13"/>
      <c r="I626" s="13"/>
      <c r="J626" s="5"/>
      <c r="K626" s="4"/>
      <c r="L626" s="13"/>
      <c r="M626" s="4"/>
      <c r="N626" s="18"/>
      <c r="O626" s="18"/>
      <c r="P626" s="4"/>
      <c r="Q626" s="4"/>
    </row>
    <row r="627" spans="2:17">
      <c r="B627" s="4"/>
      <c r="C627" s="13"/>
      <c r="D627" s="13"/>
      <c r="E627" s="4"/>
      <c r="F627" s="4"/>
      <c r="G627" s="13"/>
      <c r="H627" s="13"/>
      <c r="I627" s="13"/>
      <c r="J627" s="5"/>
      <c r="K627" s="4"/>
      <c r="L627" s="13"/>
      <c r="M627" s="4"/>
      <c r="N627" s="18"/>
      <c r="O627" s="18"/>
      <c r="P627" s="4"/>
      <c r="Q627" s="4"/>
    </row>
    <row r="628" spans="2:17">
      <c r="B628" s="4"/>
      <c r="C628" s="13"/>
      <c r="D628" s="13"/>
      <c r="E628" s="4"/>
      <c r="F628" s="4"/>
      <c r="G628" s="13"/>
      <c r="H628" s="13"/>
      <c r="I628" s="13"/>
      <c r="J628" s="5"/>
      <c r="K628" s="4"/>
      <c r="L628" s="13"/>
      <c r="M628" s="4"/>
      <c r="N628" s="18"/>
      <c r="O628" s="18"/>
      <c r="P628" s="4"/>
      <c r="Q628" s="4"/>
    </row>
    <row r="629" spans="2:17">
      <c r="B629" s="4"/>
      <c r="C629" s="13"/>
      <c r="D629" s="13"/>
      <c r="E629" s="4"/>
      <c r="F629" s="4"/>
      <c r="G629" s="13"/>
      <c r="H629" s="13"/>
      <c r="I629" s="13"/>
      <c r="J629" s="5"/>
      <c r="K629" s="4"/>
      <c r="L629" s="13"/>
      <c r="M629" s="4"/>
      <c r="N629" s="18"/>
      <c r="O629" s="18"/>
      <c r="P629" s="4"/>
      <c r="Q629" s="4"/>
    </row>
    <row r="630" spans="2:17">
      <c r="B630" s="4"/>
      <c r="C630" s="13"/>
      <c r="D630" s="13"/>
      <c r="E630" s="4"/>
      <c r="F630" s="4"/>
      <c r="G630" s="13"/>
      <c r="H630" s="13"/>
      <c r="I630" s="13"/>
      <c r="J630" s="5"/>
      <c r="K630" s="4"/>
      <c r="L630" s="13"/>
      <c r="M630" s="4"/>
      <c r="N630" s="18"/>
      <c r="O630" s="18"/>
      <c r="P630" s="4"/>
      <c r="Q630" s="4"/>
    </row>
    <row r="631" spans="2:17">
      <c r="B631" s="4"/>
      <c r="C631" s="13"/>
      <c r="D631" s="13"/>
      <c r="E631" s="4"/>
      <c r="F631" s="4"/>
      <c r="G631" s="13"/>
      <c r="H631" s="13"/>
      <c r="I631" s="13"/>
      <c r="J631" s="5"/>
      <c r="K631" s="4"/>
      <c r="L631" s="13"/>
      <c r="M631" s="4"/>
      <c r="N631" s="18"/>
      <c r="O631" s="18"/>
      <c r="P631" s="4"/>
      <c r="Q631" s="4"/>
    </row>
    <row r="632" spans="2:17">
      <c r="B632" s="4"/>
      <c r="C632" s="13"/>
      <c r="D632" s="13"/>
      <c r="E632" s="4"/>
      <c r="F632" s="4"/>
      <c r="G632" s="13"/>
      <c r="H632" s="13"/>
      <c r="I632" s="13"/>
      <c r="J632" s="5"/>
      <c r="K632" s="4"/>
      <c r="L632" s="13"/>
      <c r="M632" s="4"/>
      <c r="N632" s="18"/>
      <c r="O632" s="18"/>
      <c r="P632" s="4"/>
      <c r="Q632" s="4"/>
    </row>
    <row r="633" spans="2:17">
      <c r="B633" s="4"/>
      <c r="C633" s="13"/>
      <c r="D633" s="13"/>
      <c r="E633" s="4"/>
      <c r="F633" s="4"/>
      <c r="G633" s="13"/>
      <c r="H633" s="13"/>
      <c r="I633" s="13"/>
      <c r="J633" s="5"/>
      <c r="K633" s="4"/>
      <c r="L633" s="13"/>
      <c r="M633" s="4"/>
      <c r="N633" s="18"/>
      <c r="O633" s="18"/>
      <c r="P633" s="4"/>
      <c r="Q633" s="4"/>
    </row>
    <row r="634" spans="2:17">
      <c r="B634" s="4"/>
      <c r="C634" s="13"/>
      <c r="D634" s="13"/>
      <c r="E634" s="4"/>
      <c r="F634" s="4"/>
      <c r="G634" s="13"/>
      <c r="H634" s="13"/>
      <c r="I634" s="13"/>
      <c r="J634" s="5"/>
      <c r="K634" s="4"/>
      <c r="L634" s="13"/>
      <c r="M634" s="4"/>
      <c r="N634" s="18"/>
      <c r="O634" s="18"/>
      <c r="P634" s="4"/>
      <c r="Q634" s="4"/>
    </row>
    <row r="635" spans="2:17">
      <c r="B635" s="4"/>
      <c r="C635" s="13"/>
      <c r="D635" s="13"/>
      <c r="E635" s="4"/>
      <c r="F635" s="4"/>
      <c r="G635" s="13"/>
      <c r="H635" s="13"/>
      <c r="I635" s="13"/>
      <c r="J635" s="5"/>
      <c r="K635" s="4"/>
      <c r="L635" s="13"/>
      <c r="M635" s="4"/>
      <c r="N635" s="18"/>
      <c r="O635" s="18"/>
      <c r="P635" s="4"/>
      <c r="Q635" s="4"/>
    </row>
    <row r="636" spans="2:17">
      <c r="B636" s="4"/>
      <c r="C636" s="13"/>
      <c r="D636" s="13"/>
      <c r="E636" s="4"/>
      <c r="F636" s="4"/>
      <c r="G636" s="13"/>
      <c r="H636" s="13"/>
      <c r="I636" s="13"/>
      <c r="J636" s="5"/>
      <c r="K636" s="4"/>
      <c r="L636" s="13"/>
      <c r="M636" s="4"/>
      <c r="N636" s="18"/>
      <c r="O636" s="18"/>
      <c r="P636" s="4"/>
      <c r="Q636" s="4"/>
    </row>
    <row r="637" spans="2:17">
      <c r="B637" s="4"/>
      <c r="C637" s="13"/>
      <c r="D637" s="13"/>
      <c r="E637" s="4"/>
      <c r="F637" s="4"/>
      <c r="G637" s="13"/>
      <c r="H637" s="13"/>
      <c r="I637" s="13"/>
      <c r="J637" s="5"/>
      <c r="K637" s="4"/>
      <c r="L637" s="13"/>
      <c r="M637" s="4"/>
      <c r="N637" s="18"/>
      <c r="O637" s="18"/>
      <c r="P637" s="4"/>
      <c r="Q637" s="4"/>
    </row>
    <row r="638" spans="2:17">
      <c r="B638" s="4"/>
      <c r="C638" s="13"/>
      <c r="D638" s="13"/>
      <c r="E638" s="4"/>
      <c r="F638" s="4"/>
      <c r="G638" s="13"/>
      <c r="H638" s="13"/>
      <c r="I638" s="13"/>
      <c r="J638" s="5"/>
      <c r="K638" s="4"/>
      <c r="L638" s="13"/>
      <c r="M638" s="4"/>
      <c r="N638" s="18"/>
      <c r="O638" s="18"/>
      <c r="P638" s="4"/>
      <c r="Q638" s="4"/>
    </row>
    <row r="639" spans="2:17">
      <c r="B639" s="4"/>
      <c r="C639" s="13"/>
      <c r="D639" s="13"/>
      <c r="E639" s="4"/>
      <c r="F639" s="4"/>
      <c r="G639" s="13"/>
      <c r="H639" s="13"/>
      <c r="I639" s="13"/>
      <c r="J639" s="5"/>
      <c r="K639" s="4"/>
      <c r="L639" s="13"/>
      <c r="M639" s="4"/>
      <c r="N639" s="18"/>
      <c r="O639" s="18"/>
      <c r="P639" s="4"/>
      <c r="Q639" s="4"/>
    </row>
    <row r="640" spans="2:17">
      <c r="B640" s="4"/>
      <c r="C640" s="13"/>
      <c r="D640" s="13"/>
      <c r="E640" s="4"/>
      <c r="F640" s="4"/>
      <c r="G640" s="13"/>
      <c r="H640" s="13"/>
      <c r="I640" s="13"/>
      <c r="J640" s="5"/>
      <c r="K640" s="4"/>
      <c r="L640" s="13"/>
      <c r="M640" s="4"/>
      <c r="N640" s="18"/>
      <c r="O640" s="18"/>
      <c r="P640" s="4"/>
      <c r="Q640" s="4"/>
    </row>
    <row r="641" spans="2:17">
      <c r="B641" s="4"/>
      <c r="C641" s="13"/>
      <c r="D641" s="13"/>
      <c r="E641" s="4"/>
      <c r="F641" s="4"/>
      <c r="G641" s="13"/>
      <c r="H641" s="13"/>
      <c r="I641" s="13"/>
      <c r="J641" s="5"/>
      <c r="K641" s="4"/>
      <c r="L641" s="13"/>
      <c r="M641" s="4"/>
      <c r="N641" s="18"/>
      <c r="O641" s="18"/>
      <c r="P641" s="4"/>
      <c r="Q641" s="4"/>
    </row>
    <row r="642" spans="2:17">
      <c r="B642" s="4"/>
      <c r="C642" s="13"/>
      <c r="D642" s="13"/>
      <c r="E642" s="4"/>
      <c r="F642" s="4"/>
      <c r="G642" s="13"/>
      <c r="H642" s="13"/>
      <c r="I642" s="13"/>
      <c r="J642" s="5"/>
      <c r="K642" s="4"/>
      <c r="L642" s="13"/>
      <c r="M642" s="4"/>
      <c r="N642" s="18"/>
      <c r="O642" s="18"/>
      <c r="P642" s="4"/>
      <c r="Q642" s="4"/>
    </row>
    <row r="643" spans="2:17">
      <c r="B643" s="4"/>
      <c r="C643" s="13"/>
      <c r="D643" s="13"/>
      <c r="E643" s="4"/>
      <c r="F643" s="4"/>
      <c r="G643" s="13"/>
      <c r="H643" s="13"/>
      <c r="I643" s="13"/>
      <c r="J643" s="5"/>
      <c r="K643" s="4"/>
      <c r="L643" s="13"/>
      <c r="M643" s="4"/>
      <c r="N643" s="18"/>
      <c r="O643" s="18"/>
      <c r="P643" s="4"/>
      <c r="Q643" s="4"/>
    </row>
    <row r="644" spans="2:17">
      <c r="B644" s="4"/>
      <c r="C644" s="13"/>
      <c r="D644" s="13"/>
      <c r="E644" s="4"/>
      <c r="F644" s="4"/>
      <c r="G644" s="13"/>
      <c r="H644" s="13"/>
      <c r="I644" s="13"/>
      <c r="J644" s="5"/>
      <c r="K644" s="4"/>
      <c r="L644" s="13"/>
      <c r="M644" s="4"/>
      <c r="N644" s="18"/>
      <c r="O644" s="18"/>
      <c r="P644" s="4"/>
      <c r="Q644" s="4"/>
    </row>
    <row r="645" spans="2:17">
      <c r="B645" s="4"/>
      <c r="C645" s="13"/>
      <c r="D645" s="13"/>
      <c r="E645" s="4"/>
      <c r="F645" s="4"/>
      <c r="G645" s="13"/>
      <c r="H645" s="13"/>
      <c r="I645" s="13"/>
      <c r="J645" s="5"/>
      <c r="K645" s="4"/>
      <c r="L645" s="13"/>
      <c r="M645" s="4"/>
      <c r="N645" s="18"/>
      <c r="O645" s="18"/>
      <c r="P645" s="4"/>
      <c r="Q645" s="4"/>
    </row>
    <row r="646" spans="2:17">
      <c r="B646" s="4"/>
      <c r="C646" s="13"/>
      <c r="D646" s="13"/>
      <c r="E646" s="4"/>
      <c r="F646" s="4"/>
      <c r="G646" s="13"/>
      <c r="H646" s="13"/>
      <c r="I646" s="13"/>
      <c r="J646" s="5"/>
      <c r="K646" s="4"/>
      <c r="L646" s="13"/>
      <c r="M646" s="4"/>
      <c r="N646" s="18"/>
      <c r="O646" s="18"/>
      <c r="P646" s="4"/>
      <c r="Q646" s="4"/>
    </row>
    <row r="647" spans="2:17">
      <c r="B647" s="4"/>
      <c r="C647" s="13"/>
      <c r="D647" s="13"/>
      <c r="E647" s="4"/>
      <c r="F647" s="4"/>
      <c r="G647" s="13"/>
      <c r="H647" s="13"/>
      <c r="I647" s="13"/>
      <c r="J647" s="5"/>
      <c r="K647" s="4"/>
      <c r="L647" s="13"/>
      <c r="M647" s="4"/>
      <c r="N647" s="18"/>
      <c r="O647" s="18"/>
      <c r="P647" s="4"/>
      <c r="Q647" s="4"/>
    </row>
    <row r="648" spans="2:17">
      <c r="B648" s="4"/>
      <c r="C648" s="13"/>
      <c r="D648" s="13"/>
      <c r="E648" s="4"/>
      <c r="F648" s="4"/>
      <c r="G648" s="13"/>
      <c r="H648" s="13"/>
      <c r="I648" s="13"/>
      <c r="J648" s="5"/>
      <c r="K648" s="4"/>
      <c r="L648" s="13"/>
      <c r="M648" s="4"/>
      <c r="N648" s="18"/>
      <c r="O648" s="18"/>
      <c r="P648" s="4"/>
      <c r="Q648" s="4"/>
    </row>
    <row r="649" spans="2:17">
      <c r="B649" s="4"/>
      <c r="C649" s="13"/>
      <c r="D649" s="13"/>
      <c r="E649" s="4"/>
      <c r="F649" s="4"/>
      <c r="G649" s="13"/>
      <c r="H649" s="13"/>
      <c r="I649" s="13"/>
      <c r="J649" s="5"/>
      <c r="K649" s="4"/>
      <c r="L649" s="13"/>
      <c r="M649" s="4"/>
      <c r="N649" s="18"/>
      <c r="O649" s="18"/>
      <c r="P649" s="4"/>
      <c r="Q649" s="4"/>
    </row>
    <row r="650" spans="2:17">
      <c r="B650" s="4"/>
      <c r="C650" s="13"/>
      <c r="D650" s="13"/>
      <c r="E650" s="4"/>
      <c r="F650" s="4"/>
      <c r="G650" s="13"/>
      <c r="H650" s="13"/>
      <c r="I650" s="13"/>
      <c r="J650" s="5"/>
      <c r="K650" s="4"/>
      <c r="L650" s="13"/>
      <c r="M650" s="4"/>
      <c r="N650" s="18"/>
      <c r="O650" s="18"/>
      <c r="P650" s="4"/>
      <c r="Q650" s="4"/>
    </row>
    <row r="651" spans="2:17">
      <c r="B651" s="4"/>
      <c r="C651" s="13"/>
      <c r="D651" s="13"/>
      <c r="E651" s="4"/>
      <c r="F651" s="4"/>
      <c r="G651" s="13"/>
      <c r="H651" s="13"/>
      <c r="I651" s="13"/>
      <c r="J651" s="5"/>
      <c r="K651" s="4"/>
      <c r="L651" s="13"/>
      <c r="M651" s="4"/>
      <c r="N651" s="18"/>
      <c r="O651" s="18"/>
      <c r="P651" s="4"/>
      <c r="Q651" s="4"/>
    </row>
    <row r="652" spans="2:17">
      <c r="B652" s="4"/>
      <c r="C652" s="13"/>
      <c r="D652" s="13"/>
      <c r="E652" s="4"/>
      <c r="F652" s="4"/>
      <c r="G652" s="13"/>
      <c r="H652" s="13"/>
      <c r="I652" s="13"/>
      <c r="J652" s="5"/>
      <c r="K652" s="4"/>
      <c r="L652" s="13"/>
      <c r="M652" s="4"/>
      <c r="N652" s="18"/>
      <c r="O652" s="18"/>
      <c r="P652" s="4"/>
      <c r="Q652" s="4"/>
    </row>
    <row r="653" spans="2:17">
      <c r="B653" s="4"/>
      <c r="C653" s="13"/>
      <c r="D653" s="13"/>
      <c r="E653" s="4"/>
      <c r="F653" s="4"/>
      <c r="G653" s="13"/>
      <c r="H653" s="13"/>
      <c r="I653" s="13"/>
      <c r="J653" s="5"/>
      <c r="K653" s="4"/>
      <c r="L653" s="13"/>
      <c r="M653" s="4"/>
      <c r="N653" s="18"/>
      <c r="O653" s="18"/>
      <c r="P653" s="4"/>
      <c r="Q653" s="4"/>
    </row>
    <row r="654" spans="2:17">
      <c r="B654" s="4"/>
      <c r="C654" s="13"/>
      <c r="D654" s="13"/>
      <c r="E654" s="4"/>
      <c r="F654" s="4"/>
      <c r="G654" s="13"/>
      <c r="H654" s="13"/>
      <c r="I654" s="13"/>
      <c r="J654" s="5"/>
      <c r="K654" s="4"/>
      <c r="L654" s="13"/>
      <c r="M654" s="4"/>
      <c r="N654" s="18"/>
      <c r="O654" s="18"/>
      <c r="P654" s="4"/>
      <c r="Q654" s="4"/>
    </row>
    <row r="655" spans="2:17">
      <c r="B655" s="4"/>
      <c r="C655" s="13"/>
      <c r="D655" s="13"/>
      <c r="E655" s="4"/>
      <c r="F655" s="4"/>
      <c r="G655" s="13"/>
      <c r="H655" s="13"/>
      <c r="I655" s="13"/>
      <c r="J655" s="5"/>
      <c r="K655" s="4"/>
      <c r="L655" s="13"/>
      <c r="M655" s="4"/>
      <c r="N655" s="18"/>
      <c r="O655" s="18"/>
      <c r="P655" s="4"/>
      <c r="Q655" s="4"/>
    </row>
    <row r="656" spans="2:17">
      <c r="B656" s="4"/>
      <c r="C656" s="13"/>
      <c r="D656" s="13"/>
      <c r="E656" s="4"/>
      <c r="F656" s="4"/>
      <c r="G656" s="13"/>
      <c r="H656" s="13"/>
      <c r="I656" s="13"/>
      <c r="J656" s="5"/>
      <c r="K656" s="4"/>
      <c r="L656" s="13"/>
      <c r="M656" s="4"/>
      <c r="N656" s="18"/>
      <c r="O656" s="18"/>
      <c r="P656" s="4"/>
      <c r="Q656" s="4"/>
    </row>
    <row r="657" spans="2:17">
      <c r="B657" s="4"/>
      <c r="C657" s="13"/>
      <c r="D657" s="13"/>
      <c r="E657" s="4"/>
      <c r="F657" s="4"/>
      <c r="G657" s="13"/>
      <c r="H657" s="13"/>
      <c r="I657" s="13"/>
      <c r="J657" s="5"/>
      <c r="K657" s="4"/>
      <c r="L657" s="13"/>
      <c r="M657" s="4"/>
      <c r="N657" s="18"/>
      <c r="O657" s="18"/>
      <c r="P657" s="4"/>
      <c r="Q657" s="4"/>
    </row>
    <row r="658" spans="2:17">
      <c r="B658" s="4"/>
      <c r="C658" s="13"/>
      <c r="D658" s="13"/>
      <c r="E658" s="4"/>
      <c r="F658" s="4"/>
      <c r="G658" s="13"/>
      <c r="H658" s="13"/>
      <c r="I658" s="13"/>
      <c r="J658" s="5"/>
      <c r="K658" s="4"/>
      <c r="L658" s="13"/>
      <c r="M658" s="4"/>
      <c r="N658" s="18"/>
      <c r="O658" s="18"/>
      <c r="P658" s="4"/>
      <c r="Q658" s="4"/>
    </row>
    <row r="659" spans="2:17">
      <c r="B659" s="4"/>
      <c r="C659" s="13"/>
      <c r="D659" s="13"/>
      <c r="E659" s="4"/>
      <c r="F659" s="4"/>
      <c r="G659" s="13"/>
      <c r="H659" s="13"/>
      <c r="I659" s="13"/>
      <c r="J659" s="5"/>
      <c r="K659" s="4"/>
      <c r="L659" s="13"/>
      <c r="M659" s="4"/>
      <c r="N659" s="18"/>
      <c r="O659" s="18"/>
      <c r="P659" s="4"/>
      <c r="Q659" s="4"/>
    </row>
    <row r="660" spans="2:17">
      <c r="B660" s="4"/>
      <c r="C660" s="13"/>
      <c r="D660" s="13"/>
      <c r="E660" s="4"/>
      <c r="F660" s="4"/>
      <c r="G660" s="13"/>
      <c r="H660" s="13"/>
      <c r="I660" s="13"/>
      <c r="J660" s="5"/>
      <c r="K660" s="4"/>
      <c r="L660" s="13"/>
      <c r="M660" s="4"/>
      <c r="N660" s="18"/>
      <c r="O660" s="18"/>
      <c r="P660" s="4"/>
      <c r="Q660" s="4"/>
    </row>
    <row r="661" spans="2:17">
      <c r="B661" s="4"/>
      <c r="C661" s="13"/>
      <c r="D661" s="13"/>
      <c r="E661" s="4"/>
      <c r="F661" s="4"/>
      <c r="G661" s="13"/>
      <c r="H661" s="13"/>
      <c r="I661" s="13"/>
      <c r="J661" s="5"/>
      <c r="K661" s="4"/>
      <c r="L661" s="13"/>
      <c r="M661" s="4"/>
      <c r="N661" s="18"/>
      <c r="O661" s="18"/>
      <c r="P661" s="4"/>
      <c r="Q661" s="4"/>
    </row>
    <row r="662" spans="2:17">
      <c r="B662" s="4"/>
      <c r="C662" s="13"/>
      <c r="D662" s="13"/>
      <c r="E662" s="4"/>
      <c r="F662" s="4"/>
      <c r="G662" s="13"/>
      <c r="H662" s="13"/>
      <c r="I662" s="13"/>
      <c r="J662" s="5"/>
      <c r="K662" s="4"/>
      <c r="L662" s="13"/>
      <c r="M662" s="4"/>
      <c r="N662" s="18"/>
      <c r="O662" s="18"/>
      <c r="P662" s="4"/>
      <c r="Q662" s="4"/>
    </row>
    <row r="663" spans="2:17">
      <c r="B663" s="4"/>
      <c r="C663" s="13"/>
      <c r="D663" s="13"/>
      <c r="E663" s="4"/>
      <c r="F663" s="4"/>
      <c r="G663" s="13"/>
      <c r="H663" s="13"/>
      <c r="I663" s="13"/>
      <c r="J663" s="5"/>
      <c r="K663" s="4"/>
      <c r="L663" s="13"/>
      <c r="M663" s="4"/>
      <c r="N663" s="18"/>
      <c r="O663" s="18"/>
      <c r="P663" s="4"/>
      <c r="Q663" s="4"/>
    </row>
    <row r="664" spans="2:17">
      <c r="B664" s="4"/>
      <c r="C664" s="13"/>
      <c r="D664" s="13"/>
      <c r="E664" s="4"/>
      <c r="F664" s="4"/>
      <c r="G664" s="13"/>
      <c r="H664" s="13"/>
      <c r="I664" s="13"/>
      <c r="J664" s="5"/>
      <c r="K664" s="4"/>
      <c r="L664" s="13"/>
      <c r="M664" s="4"/>
      <c r="N664" s="18"/>
      <c r="O664" s="18"/>
      <c r="P664" s="4"/>
      <c r="Q664" s="4"/>
    </row>
    <row r="665" spans="2:17">
      <c r="B665" s="4"/>
      <c r="C665" s="13"/>
      <c r="D665" s="13"/>
      <c r="E665" s="4"/>
      <c r="F665" s="4"/>
      <c r="G665" s="13"/>
      <c r="H665" s="13"/>
      <c r="I665" s="13"/>
      <c r="J665" s="5"/>
      <c r="K665" s="4"/>
      <c r="L665" s="13"/>
      <c r="M665" s="4"/>
      <c r="N665" s="18"/>
      <c r="O665" s="18"/>
      <c r="P665" s="4"/>
      <c r="Q665" s="4"/>
    </row>
    <row r="666" spans="2:17">
      <c r="B666" s="4"/>
      <c r="C666" s="13"/>
      <c r="D666" s="13"/>
      <c r="E666" s="4"/>
      <c r="F666" s="4"/>
      <c r="G666" s="13"/>
      <c r="H666" s="13"/>
      <c r="I666" s="13"/>
      <c r="J666" s="5"/>
      <c r="K666" s="4"/>
      <c r="L666" s="13"/>
      <c r="M666" s="4"/>
      <c r="N666" s="18"/>
      <c r="O666" s="18"/>
      <c r="P666" s="4"/>
      <c r="Q666" s="4"/>
    </row>
    <row r="667" spans="2:17">
      <c r="B667" s="4"/>
      <c r="C667" s="13"/>
      <c r="D667" s="13"/>
      <c r="E667" s="4"/>
      <c r="F667" s="4"/>
      <c r="G667" s="13"/>
      <c r="H667" s="13"/>
      <c r="I667" s="13"/>
      <c r="J667" s="5"/>
      <c r="K667" s="4"/>
      <c r="L667" s="13"/>
      <c r="M667" s="4"/>
      <c r="N667" s="18"/>
      <c r="O667" s="18"/>
      <c r="P667" s="4"/>
      <c r="Q667" s="4"/>
    </row>
    <row r="668" spans="2:17">
      <c r="B668" s="4"/>
      <c r="C668" s="13"/>
      <c r="D668" s="13"/>
      <c r="E668" s="4"/>
      <c r="F668" s="4"/>
      <c r="G668" s="13"/>
      <c r="H668" s="13"/>
      <c r="I668" s="13"/>
      <c r="J668" s="5"/>
      <c r="K668" s="4"/>
      <c r="L668" s="13"/>
      <c r="M668" s="4"/>
      <c r="N668" s="18"/>
      <c r="O668" s="18"/>
      <c r="P668" s="4"/>
      <c r="Q668" s="4"/>
    </row>
    <row r="669" spans="2:17">
      <c r="B669" s="4"/>
      <c r="C669" s="13"/>
      <c r="D669" s="13"/>
      <c r="E669" s="4"/>
      <c r="F669" s="4"/>
      <c r="G669" s="13"/>
      <c r="H669" s="13"/>
      <c r="I669" s="13"/>
      <c r="J669" s="5"/>
      <c r="K669" s="4"/>
      <c r="L669" s="13"/>
      <c r="M669" s="4"/>
      <c r="N669" s="18"/>
      <c r="O669" s="18"/>
      <c r="P669" s="4"/>
      <c r="Q669" s="4"/>
    </row>
    <row r="670" spans="2:17">
      <c r="B670" s="4"/>
      <c r="C670" s="13"/>
      <c r="D670" s="13"/>
      <c r="E670" s="4"/>
      <c r="F670" s="4"/>
      <c r="G670" s="13"/>
      <c r="H670" s="13"/>
      <c r="I670" s="13"/>
      <c r="J670" s="5"/>
      <c r="K670" s="4"/>
      <c r="L670" s="13"/>
      <c r="M670" s="4"/>
      <c r="N670" s="18"/>
      <c r="O670" s="18"/>
      <c r="P670" s="4"/>
      <c r="Q670" s="4"/>
    </row>
    <row r="671" spans="2:17">
      <c r="B671" s="4"/>
      <c r="C671" s="13"/>
      <c r="D671" s="13"/>
      <c r="E671" s="4"/>
      <c r="F671" s="4"/>
      <c r="G671" s="13"/>
      <c r="H671" s="13"/>
      <c r="I671" s="13"/>
      <c r="J671" s="5"/>
      <c r="K671" s="4"/>
      <c r="L671" s="13"/>
      <c r="M671" s="4"/>
      <c r="N671" s="18"/>
      <c r="O671" s="18"/>
      <c r="P671" s="4"/>
      <c r="Q671" s="4"/>
    </row>
    <row r="672" spans="2:17">
      <c r="B672" s="4"/>
      <c r="C672" s="13"/>
      <c r="D672" s="13"/>
      <c r="E672" s="4"/>
      <c r="F672" s="4"/>
      <c r="G672" s="13"/>
      <c r="H672" s="13"/>
      <c r="I672" s="13"/>
      <c r="J672" s="5"/>
      <c r="K672" s="4"/>
      <c r="L672" s="13"/>
      <c r="M672" s="4"/>
      <c r="N672" s="18"/>
      <c r="O672" s="18"/>
      <c r="P672" s="4"/>
      <c r="Q672" s="4"/>
    </row>
    <row r="673" spans="2:17">
      <c r="B673" s="4"/>
      <c r="C673" s="13"/>
      <c r="D673" s="13"/>
      <c r="E673" s="4"/>
      <c r="F673" s="4"/>
      <c r="G673" s="13"/>
      <c r="H673" s="13"/>
      <c r="I673" s="13"/>
      <c r="J673" s="5"/>
      <c r="K673" s="4"/>
      <c r="L673" s="13"/>
      <c r="M673" s="4"/>
      <c r="N673" s="18"/>
      <c r="O673" s="18"/>
      <c r="P673" s="4"/>
      <c r="Q673" s="4"/>
    </row>
    <row r="674" spans="2:17">
      <c r="B674" s="4"/>
      <c r="C674" s="13"/>
      <c r="D674" s="13"/>
      <c r="E674" s="4"/>
      <c r="F674" s="4"/>
      <c r="G674" s="13"/>
      <c r="H674" s="13"/>
      <c r="I674" s="13"/>
      <c r="J674" s="5"/>
      <c r="K674" s="4"/>
      <c r="L674" s="13"/>
      <c r="M674" s="4"/>
      <c r="N674" s="18"/>
      <c r="O674" s="18"/>
      <c r="P674" s="4"/>
      <c r="Q674" s="4"/>
    </row>
    <row r="675" spans="2:17">
      <c r="B675" s="4"/>
      <c r="C675" s="13"/>
      <c r="D675" s="13"/>
      <c r="E675" s="4"/>
      <c r="F675" s="4"/>
      <c r="G675" s="13"/>
      <c r="H675" s="13"/>
      <c r="I675" s="13"/>
      <c r="J675" s="5"/>
      <c r="K675" s="4"/>
      <c r="L675" s="13"/>
      <c r="M675" s="4"/>
      <c r="N675" s="18"/>
      <c r="O675" s="18"/>
      <c r="P675" s="4"/>
      <c r="Q675" s="4"/>
    </row>
    <row r="676" spans="2:17">
      <c r="B676" s="4"/>
      <c r="C676" s="13"/>
      <c r="D676" s="13"/>
      <c r="E676" s="4"/>
      <c r="F676" s="4"/>
      <c r="G676" s="13"/>
      <c r="H676" s="13"/>
      <c r="I676" s="13"/>
      <c r="J676" s="5"/>
      <c r="K676" s="4"/>
      <c r="L676" s="13"/>
      <c r="M676" s="4"/>
      <c r="N676" s="18"/>
      <c r="O676" s="18"/>
      <c r="P676" s="4"/>
      <c r="Q676" s="4"/>
    </row>
    <row r="677" spans="2:17">
      <c r="B677" s="4"/>
      <c r="C677" s="13"/>
      <c r="D677" s="13"/>
      <c r="E677" s="4"/>
      <c r="F677" s="4"/>
      <c r="G677" s="13"/>
      <c r="H677" s="13"/>
      <c r="I677" s="13"/>
      <c r="J677" s="5"/>
      <c r="K677" s="4"/>
      <c r="L677" s="13"/>
      <c r="M677" s="4"/>
      <c r="N677" s="18"/>
      <c r="O677" s="18"/>
      <c r="P677" s="4"/>
      <c r="Q677" s="4"/>
    </row>
    <row r="678" spans="2:17">
      <c r="B678" s="4"/>
      <c r="C678" s="13"/>
      <c r="D678" s="13"/>
      <c r="E678" s="4"/>
      <c r="F678" s="4"/>
      <c r="G678" s="13"/>
      <c r="H678" s="13"/>
      <c r="I678" s="13"/>
      <c r="J678" s="5"/>
      <c r="K678" s="4"/>
      <c r="L678" s="13"/>
      <c r="M678" s="4"/>
      <c r="N678" s="18"/>
      <c r="O678" s="18"/>
      <c r="P678" s="4"/>
      <c r="Q678" s="4"/>
    </row>
    <row r="679" spans="2:17">
      <c r="B679" s="4"/>
      <c r="C679" s="13"/>
      <c r="D679" s="13"/>
      <c r="E679" s="4"/>
      <c r="F679" s="4"/>
      <c r="G679" s="13"/>
      <c r="H679" s="13"/>
      <c r="I679" s="13"/>
      <c r="J679" s="5"/>
      <c r="K679" s="4"/>
      <c r="L679" s="13"/>
      <c r="M679" s="4"/>
      <c r="N679" s="18"/>
      <c r="O679" s="18"/>
      <c r="P679" s="4"/>
      <c r="Q679" s="4"/>
    </row>
    <row r="680" spans="2:17">
      <c r="B680" s="4"/>
      <c r="C680" s="13"/>
      <c r="D680" s="13"/>
      <c r="E680" s="4"/>
      <c r="F680" s="4"/>
      <c r="G680" s="13"/>
      <c r="H680" s="13"/>
      <c r="I680" s="13"/>
      <c r="J680" s="5"/>
      <c r="K680" s="4"/>
      <c r="L680" s="13"/>
      <c r="M680" s="4"/>
      <c r="N680" s="18"/>
      <c r="O680" s="18"/>
      <c r="P680" s="4"/>
      <c r="Q680" s="4"/>
    </row>
    <row r="681" spans="2:17">
      <c r="B681" s="4"/>
      <c r="C681" s="13"/>
      <c r="D681" s="13"/>
      <c r="E681" s="4"/>
      <c r="F681" s="4"/>
      <c r="G681" s="13"/>
      <c r="H681" s="13"/>
      <c r="I681" s="13"/>
      <c r="J681" s="5"/>
      <c r="K681" s="4"/>
      <c r="L681" s="13"/>
      <c r="M681" s="4"/>
      <c r="N681" s="18"/>
      <c r="O681" s="18"/>
      <c r="P681" s="4"/>
      <c r="Q681" s="4"/>
    </row>
    <row r="682" spans="2:17">
      <c r="B682" s="4"/>
      <c r="C682" s="13"/>
      <c r="D682" s="13"/>
      <c r="E682" s="4"/>
      <c r="F682" s="4"/>
      <c r="G682" s="13"/>
      <c r="H682" s="13"/>
      <c r="I682" s="13"/>
      <c r="J682" s="5"/>
      <c r="K682" s="4"/>
      <c r="L682" s="13"/>
      <c r="M682" s="4"/>
      <c r="N682" s="18"/>
      <c r="O682" s="18"/>
      <c r="P682" s="4"/>
      <c r="Q682" s="4"/>
    </row>
    <row r="683" spans="2:17">
      <c r="B683" s="4"/>
      <c r="C683" s="13"/>
      <c r="D683" s="13"/>
      <c r="E683" s="4"/>
      <c r="F683" s="4"/>
      <c r="G683" s="13"/>
      <c r="H683" s="13"/>
      <c r="I683" s="13"/>
      <c r="J683" s="5"/>
      <c r="K683" s="4"/>
      <c r="L683" s="13"/>
      <c r="M683" s="4"/>
      <c r="N683" s="18"/>
      <c r="O683" s="18"/>
      <c r="P683" s="4"/>
      <c r="Q683" s="4"/>
    </row>
    <row r="684" spans="2:17">
      <c r="B684" s="4"/>
      <c r="C684" s="13"/>
      <c r="D684" s="13"/>
      <c r="E684" s="4"/>
      <c r="F684" s="4"/>
      <c r="G684" s="13"/>
      <c r="H684" s="13"/>
      <c r="I684" s="13"/>
      <c r="J684" s="5"/>
      <c r="K684" s="4"/>
      <c r="L684" s="13"/>
      <c r="M684" s="4"/>
      <c r="N684" s="18"/>
      <c r="O684" s="18"/>
      <c r="P684" s="4"/>
      <c r="Q684" s="4"/>
    </row>
    <row r="685" spans="2:17">
      <c r="B685" s="4"/>
      <c r="C685" s="13"/>
      <c r="D685" s="13"/>
      <c r="E685" s="4"/>
      <c r="F685" s="4"/>
      <c r="G685" s="13"/>
      <c r="H685" s="13"/>
      <c r="I685" s="13"/>
      <c r="J685" s="5"/>
      <c r="K685" s="4"/>
      <c r="L685" s="13"/>
      <c r="M685" s="4"/>
      <c r="N685" s="18"/>
      <c r="O685" s="18"/>
      <c r="P685" s="4"/>
      <c r="Q685" s="4"/>
    </row>
    <row r="686" spans="2:17">
      <c r="B686" s="4"/>
      <c r="C686" s="13"/>
      <c r="D686" s="13"/>
      <c r="E686" s="4"/>
      <c r="F686" s="4"/>
      <c r="G686" s="13"/>
      <c r="H686" s="13"/>
      <c r="I686" s="13"/>
      <c r="J686" s="5"/>
      <c r="K686" s="4"/>
      <c r="L686" s="13"/>
      <c r="M686" s="4"/>
      <c r="N686" s="18"/>
      <c r="O686" s="18"/>
      <c r="P686" s="4"/>
      <c r="Q686" s="4"/>
    </row>
    <row r="687" spans="2:17">
      <c r="B687" s="4"/>
      <c r="C687" s="13"/>
      <c r="D687" s="13"/>
      <c r="E687" s="4"/>
      <c r="F687" s="4"/>
      <c r="G687" s="13"/>
      <c r="H687" s="13"/>
      <c r="I687" s="13"/>
      <c r="J687" s="5"/>
      <c r="K687" s="4"/>
      <c r="L687" s="13"/>
      <c r="M687" s="4"/>
      <c r="N687" s="18"/>
      <c r="O687" s="18"/>
      <c r="P687" s="4"/>
      <c r="Q687" s="4"/>
    </row>
    <row r="688" spans="2:17">
      <c r="B688" s="4"/>
      <c r="C688" s="13"/>
      <c r="D688" s="13"/>
      <c r="E688" s="4"/>
      <c r="F688" s="4"/>
      <c r="G688" s="13"/>
      <c r="H688" s="13"/>
      <c r="I688" s="13"/>
      <c r="J688" s="5"/>
      <c r="K688" s="4"/>
      <c r="L688" s="13"/>
      <c r="M688" s="4"/>
      <c r="N688" s="18"/>
      <c r="O688" s="18"/>
      <c r="P688" s="4"/>
      <c r="Q688" s="4"/>
    </row>
    <row r="689" spans="2:17">
      <c r="B689" s="4"/>
      <c r="C689" s="13"/>
      <c r="D689" s="13"/>
      <c r="E689" s="4"/>
      <c r="F689" s="4"/>
      <c r="G689" s="13"/>
      <c r="H689" s="13"/>
      <c r="I689" s="13"/>
      <c r="J689" s="5"/>
      <c r="K689" s="4"/>
      <c r="L689" s="13"/>
      <c r="M689" s="4"/>
      <c r="N689" s="18"/>
      <c r="O689" s="18"/>
      <c r="P689" s="4"/>
      <c r="Q689" s="4"/>
    </row>
    <row r="690" spans="2:17">
      <c r="B690" s="4"/>
      <c r="C690" s="13"/>
      <c r="D690" s="13"/>
      <c r="E690" s="4"/>
      <c r="F690" s="4"/>
      <c r="G690" s="13"/>
      <c r="H690" s="13"/>
      <c r="I690" s="13"/>
      <c r="J690" s="5"/>
      <c r="K690" s="4"/>
      <c r="L690" s="13"/>
      <c r="M690" s="4"/>
      <c r="N690" s="18"/>
      <c r="O690" s="18"/>
      <c r="P690" s="4"/>
      <c r="Q690" s="4"/>
    </row>
    <row r="691" spans="2:17">
      <c r="B691" s="4"/>
      <c r="C691" s="13"/>
      <c r="D691" s="13"/>
      <c r="E691" s="4"/>
      <c r="F691" s="4"/>
      <c r="G691" s="13"/>
      <c r="H691" s="13"/>
      <c r="I691" s="13"/>
      <c r="J691" s="5"/>
      <c r="K691" s="4"/>
      <c r="L691" s="13"/>
      <c r="M691" s="4"/>
      <c r="N691" s="18"/>
      <c r="O691" s="18"/>
      <c r="P691" s="4"/>
      <c r="Q691" s="4"/>
    </row>
    <row r="692" spans="2:17">
      <c r="B692" s="4"/>
      <c r="C692" s="13"/>
      <c r="D692" s="13"/>
      <c r="E692" s="4"/>
      <c r="F692" s="4"/>
      <c r="G692" s="13"/>
      <c r="H692" s="13"/>
      <c r="I692" s="13"/>
      <c r="J692" s="5"/>
      <c r="K692" s="4"/>
      <c r="L692" s="13"/>
      <c r="M692" s="4"/>
      <c r="N692" s="18"/>
      <c r="O692" s="18"/>
      <c r="P692" s="4"/>
      <c r="Q692" s="4"/>
    </row>
    <row r="693" spans="2:17">
      <c r="B693" s="4"/>
      <c r="C693" s="13"/>
      <c r="D693" s="13"/>
      <c r="E693" s="4"/>
      <c r="F693" s="4"/>
      <c r="G693" s="13"/>
      <c r="H693" s="13"/>
      <c r="I693" s="13"/>
      <c r="J693" s="5"/>
      <c r="K693" s="4"/>
      <c r="L693" s="13"/>
      <c r="M693" s="4"/>
      <c r="N693" s="18"/>
      <c r="O693" s="18"/>
      <c r="P693" s="4"/>
      <c r="Q693" s="4"/>
    </row>
    <row r="694" spans="2:17">
      <c r="B694" s="4"/>
      <c r="C694" s="13"/>
      <c r="D694" s="13"/>
      <c r="E694" s="4"/>
      <c r="F694" s="4"/>
      <c r="G694" s="13"/>
      <c r="H694" s="13"/>
      <c r="I694" s="13"/>
      <c r="J694" s="5"/>
      <c r="K694" s="4"/>
      <c r="L694" s="13"/>
      <c r="M694" s="4"/>
      <c r="N694" s="18"/>
      <c r="O694" s="18"/>
      <c r="P694" s="4"/>
      <c r="Q694" s="4"/>
    </row>
    <row r="695" spans="2:17">
      <c r="B695" s="4"/>
      <c r="C695" s="13"/>
      <c r="D695" s="13"/>
      <c r="E695" s="4"/>
      <c r="F695" s="4"/>
      <c r="G695" s="13"/>
      <c r="H695" s="13"/>
      <c r="I695" s="13"/>
      <c r="J695" s="5"/>
      <c r="K695" s="4"/>
      <c r="L695" s="13"/>
      <c r="M695" s="4"/>
      <c r="N695" s="18"/>
      <c r="O695" s="18"/>
      <c r="P695" s="4"/>
      <c r="Q695" s="4"/>
    </row>
    <row r="696" spans="2:17">
      <c r="B696" s="4"/>
      <c r="C696" s="13"/>
      <c r="D696" s="13"/>
      <c r="E696" s="4"/>
      <c r="F696" s="4"/>
      <c r="G696" s="13"/>
      <c r="H696" s="13"/>
      <c r="I696" s="13"/>
      <c r="J696" s="5"/>
      <c r="K696" s="4"/>
      <c r="L696" s="13"/>
      <c r="M696" s="4"/>
      <c r="N696" s="18"/>
      <c r="O696" s="18"/>
      <c r="P696" s="4"/>
      <c r="Q696" s="4"/>
    </row>
    <row r="697" spans="2:17">
      <c r="B697" s="4"/>
      <c r="C697" s="13"/>
      <c r="D697" s="13"/>
      <c r="E697" s="4"/>
      <c r="F697" s="4"/>
      <c r="G697" s="13"/>
      <c r="H697" s="13"/>
      <c r="I697" s="13"/>
      <c r="J697" s="5"/>
      <c r="K697" s="4"/>
      <c r="L697" s="13"/>
      <c r="M697" s="4"/>
      <c r="N697" s="18"/>
      <c r="O697" s="18"/>
      <c r="P697" s="4"/>
      <c r="Q697" s="4"/>
    </row>
    <row r="698" spans="2:17">
      <c r="B698" s="4"/>
      <c r="C698" s="13"/>
      <c r="D698" s="13"/>
      <c r="E698" s="4"/>
      <c r="F698" s="4"/>
      <c r="G698" s="13"/>
      <c r="H698" s="13"/>
      <c r="I698" s="13"/>
      <c r="J698" s="5"/>
      <c r="K698" s="4"/>
      <c r="L698" s="13"/>
      <c r="M698" s="4"/>
      <c r="N698" s="18"/>
      <c r="O698" s="18"/>
      <c r="P698" s="4"/>
      <c r="Q698" s="4"/>
    </row>
    <row r="699" spans="2:17">
      <c r="B699" s="4"/>
      <c r="C699" s="13"/>
      <c r="D699" s="13"/>
      <c r="E699" s="4"/>
      <c r="F699" s="4"/>
      <c r="G699" s="13"/>
      <c r="H699" s="13"/>
      <c r="I699" s="13"/>
      <c r="J699" s="5"/>
      <c r="K699" s="4"/>
      <c r="L699" s="13"/>
      <c r="M699" s="4"/>
      <c r="N699" s="18"/>
      <c r="O699" s="18"/>
      <c r="P699" s="4"/>
      <c r="Q699" s="4"/>
    </row>
    <row r="700" spans="2:17">
      <c r="B700" s="4"/>
      <c r="C700" s="13"/>
      <c r="D700" s="13"/>
      <c r="E700" s="4"/>
      <c r="F700" s="4"/>
      <c r="G700" s="13"/>
      <c r="H700" s="13"/>
      <c r="I700" s="13"/>
      <c r="J700" s="5"/>
      <c r="K700" s="4"/>
      <c r="L700" s="13"/>
      <c r="M700" s="4"/>
      <c r="N700" s="18"/>
      <c r="O700" s="18"/>
      <c r="P700" s="4"/>
      <c r="Q700" s="4"/>
    </row>
    <row r="701" spans="2:17">
      <c r="B701" s="4"/>
      <c r="C701" s="13"/>
      <c r="D701" s="13"/>
      <c r="E701" s="4"/>
      <c r="F701" s="4"/>
      <c r="G701" s="13"/>
      <c r="H701" s="13"/>
      <c r="I701" s="13"/>
      <c r="J701" s="5"/>
      <c r="K701" s="4"/>
      <c r="L701" s="13"/>
      <c r="M701" s="4"/>
      <c r="N701" s="18"/>
      <c r="O701" s="18"/>
      <c r="P701" s="4"/>
      <c r="Q701" s="4"/>
    </row>
    <row r="702" spans="2:17">
      <c r="B702" s="4"/>
      <c r="C702" s="13"/>
      <c r="D702" s="13"/>
      <c r="E702" s="4"/>
      <c r="F702" s="4"/>
      <c r="G702" s="13"/>
      <c r="H702" s="13"/>
      <c r="I702" s="13"/>
      <c r="J702" s="5"/>
      <c r="K702" s="4"/>
      <c r="L702" s="13"/>
      <c r="M702" s="4"/>
      <c r="N702" s="18"/>
      <c r="O702" s="18"/>
      <c r="P702" s="4"/>
      <c r="Q702" s="4"/>
    </row>
    <row r="703" spans="2:17">
      <c r="B703" s="4"/>
      <c r="C703" s="13"/>
      <c r="D703" s="13"/>
      <c r="E703" s="4"/>
      <c r="F703" s="4"/>
      <c r="G703" s="13"/>
      <c r="H703" s="13"/>
      <c r="I703" s="13"/>
      <c r="J703" s="5"/>
      <c r="K703" s="4"/>
      <c r="L703" s="13"/>
      <c r="M703" s="4"/>
      <c r="N703" s="18"/>
      <c r="O703" s="18"/>
      <c r="P703" s="4"/>
      <c r="Q703" s="4"/>
    </row>
    <row r="704" spans="2:17">
      <c r="B704" s="4"/>
      <c r="C704" s="13"/>
      <c r="D704" s="13"/>
      <c r="E704" s="4"/>
      <c r="F704" s="4"/>
      <c r="G704" s="13"/>
      <c r="H704" s="13"/>
      <c r="I704" s="13"/>
      <c r="J704" s="5"/>
      <c r="K704" s="4"/>
      <c r="L704" s="13"/>
      <c r="M704" s="4"/>
      <c r="N704" s="18"/>
      <c r="O704" s="18"/>
      <c r="P704" s="4"/>
      <c r="Q704" s="4"/>
    </row>
    <row r="705" spans="2:17">
      <c r="B705" s="4"/>
      <c r="C705" s="13"/>
      <c r="D705" s="13"/>
      <c r="E705" s="4"/>
      <c r="F705" s="4"/>
      <c r="G705" s="13"/>
      <c r="H705" s="13"/>
      <c r="I705" s="13"/>
      <c r="J705" s="5"/>
      <c r="K705" s="4"/>
      <c r="L705" s="13"/>
      <c r="M705" s="4"/>
      <c r="N705" s="18"/>
      <c r="O705" s="18"/>
      <c r="P705" s="4"/>
      <c r="Q705" s="4"/>
    </row>
    <row r="706" spans="2:17">
      <c r="B706" s="4"/>
      <c r="C706" s="13"/>
      <c r="D706" s="13"/>
      <c r="E706" s="4"/>
      <c r="F706" s="4"/>
      <c r="G706" s="13"/>
      <c r="H706" s="13"/>
      <c r="I706" s="13"/>
      <c r="J706" s="5"/>
      <c r="K706" s="4"/>
      <c r="L706" s="13"/>
      <c r="M706" s="4"/>
      <c r="N706" s="18"/>
      <c r="O706" s="18"/>
      <c r="P706" s="4"/>
      <c r="Q706" s="4"/>
    </row>
    <row r="707" spans="2:17">
      <c r="B707" s="4"/>
      <c r="C707" s="13"/>
      <c r="D707" s="13"/>
      <c r="E707" s="4"/>
      <c r="F707" s="4"/>
      <c r="G707" s="13"/>
      <c r="H707" s="13"/>
      <c r="I707" s="13"/>
      <c r="J707" s="5"/>
      <c r="K707" s="4"/>
      <c r="L707" s="13"/>
      <c r="M707" s="4"/>
      <c r="N707" s="18"/>
      <c r="O707" s="18"/>
      <c r="P707" s="4"/>
      <c r="Q707" s="4"/>
    </row>
    <row r="708" spans="2:17">
      <c r="B708" s="4"/>
      <c r="C708" s="13"/>
      <c r="D708" s="13"/>
      <c r="E708" s="4"/>
      <c r="F708" s="4"/>
      <c r="G708" s="13"/>
      <c r="H708" s="13"/>
      <c r="I708" s="13"/>
      <c r="J708" s="5"/>
      <c r="K708" s="4"/>
      <c r="L708" s="13"/>
      <c r="M708" s="4"/>
      <c r="N708" s="18"/>
      <c r="O708" s="18"/>
      <c r="P708" s="4"/>
      <c r="Q708" s="4"/>
    </row>
    <row r="709" spans="2:17">
      <c r="B709" s="4"/>
      <c r="C709" s="13"/>
      <c r="D709" s="13"/>
      <c r="E709" s="4"/>
      <c r="F709" s="4"/>
      <c r="G709" s="13"/>
      <c r="H709" s="13"/>
      <c r="I709" s="13"/>
      <c r="J709" s="5"/>
      <c r="K709" s="4"/>
      <c r="L709" s="13"/>
      <c r="M709" s="4"/>
      <c r="N709" s="18"/>
      <c r="O709" s="18"/>
      <c r="P709" s="4"/>
      <c r="Q709" s="4"/>
    </row>
    <row r="710" spans="2:17">
      <c r="B710" s="4"/>
      <c r="C710" s="13"/>
      <c r="D710" s="13"/>
      <c r="E710" s="4"/>
      <c r="F710" s="4"/>
      <c r="G710" s="13"/>
      <c r="H710" s="13"/>
      <c r="I710" s="13"/>
      <c r="J710" s="5"/>
      <c r="K710" s="4"/>
      <c r="L710" s="13"/>
      <c r="M710" s="4"/>
      <c r="N710" s="18"/>
      <c r="O710" s="18"/>
      <c r="P710" s="4"/>
      <c r="Q710" s="4"/>
    </row>
    <row r="711" spans="2:17">
      <c r="B711" s="4"/>
      <c r="C711" s="13"/>
      <c r="D711" s="13"/>
      <c r="E711" s="4"/>
      <c r="F711" s="4"/>
      <c r="G711" s="13"/>
      <c r="H711" s="13"/>
      <c r="I711" s="13"/>
      <c r="J711" s="5"/>
      <c r="K711" s="4"/>
      <c r="L711" s="13"/>
      <c r="M711" s="4"/>
      <c r="N711" s="18"/>
      <c r="O711" s="18"/>
      <c r="P711" s="4"/>
      <c r="Q711" s="4"/>
    </row>
    <row r="712" spans="2:17">
      <c r="B712" s="4"/>
      <c r="C712" s="13"/>
      <c r="D712" s="13"/>
      <c r="E712" s="4"/>
      <c r="F712" s="4"/>
      <c r="G712" s="13"/>
      <c r="H712" s="13"/>
      <c r="I712" s="13"/>
      <c r="J712" s="5"/>
      <c r="K712" s="4"/>
      <c r="L712" s="13"/>
      <c r="M712" s="4"/>
      <c r="N712" s="18"/>
      <c r="O712" s="18"/>
      <c r="P712" s="4"/>
      <c r="Q712" s="4"/>
    </row>
    <row r="713" spans="2:17">
      <c r="B713" s="4"/>
      <c r="C713" s="13"/>
      <c r="D713" s="13"/>
      <c r="E713" s="4"/>
      <c r="F713" s="4"/>
      <c r="G713" s="13"/>
      <c r="H713" s="13"/>
      <c r="I713" s="13"/>
      <c r="J713" s="5"/>
      <c r="K713" s="4"/>
      <c r="L713" s="13"/>
      <c r="M713" s="4"/>
      <c r="N713" s="18"/>
      <c r="O713" s="18"/>
      <c r="P713" s="4"/>
      <c r="Q713" s="4"/>
    </row>
    <row r="714" spans="2:17">
      <c r="B714" s="4"/>
      <c r="C714" s="13"/>
      <c r="D714" s="13"/>
      <c r="E714" s="4"/>
      <c r="F714" s="4"/>
      <c r="G714" s="13"/>
      <c r="H714" s="13"/>
      <c r="I714" s="13"/>
      <c r="J714" s="5"/>
      <c r="K714" s="4"/>
      <c r="L714" s="13"/>
      <c r="M714" s="4"/>
      <c r="N714" s="18"/>
      <c r="O714" s="18"/>
      <c r="P714" s="4"/>
      <c r="Q714" s="4"/>
    </row>
    <row r="715" spans="2:17">
      <c r="B715" s="4"/>
      <c r="C715" s="13"/>
      <c r="D715" s="13"/>
      <c r="E715" s="4"/>
      <c r="F715" s="4"/>
      <c r="G715" s="13"/>
      <c r="H715" s="13"/>
      <c r="I715" s="13"/>
      <c r="J715" s="5"/>
      <c r="K715" s="4"/>
      <c r="L715" s="13"/>
      <c r="M715" s="4"/>
      <c r="N715" s="18"/>
      <c r="O715" s="18"/>
      <c r="P715" s="4"/>
      <c r="Q715" s="4"/>
    </row>
    <row r="716" spans="2:17">
      <c r="B716" s="4"/>
      <c r="C716" s="13"/>
      <c r="D716" s="13"/>
      <c r="E716" s="4"/>
      <c r="F716" s="4"/>
      <c r="G716" s="13"/>
      <c r="H716" s="13"/>
      <c r="I716" s="13"/>
      <c r="J716" s="5"/>
      <c r="K716" s="4"/>
      <c r="L716" s="13"/>
      <c r="M716" s="4"/>
      <c r="N716" s="18"/>
      <c r="O716" s="18"/>
      <c r="P716" s="4"/>
      <c r="Q716" s="4"/>
    </row>
    <row r="717" spans="2:17">
      <c r="B717" s="4"/>
      <c r="C717" s="13"/>
      <c r="D717" s="13"/>
      <c r="E717" s="4"/>
      <c r="F717" s="4"/>
      <c r="G717" s="13"/>
      <c r="H717" s="13"/>
      <c r="I717" s="13"/>
      <c r="J717" s="5"/>
      <c r="K717" s="4"/>
      <c r="L717" s="13"/>
      <c r="M717" s="4"/>
      <c r="N717" s="18"/>
      <c r="O717" s="18"/>
      <c r="P717" s="4"/>
      <c r="Q717" s="4"/>
    </row>
    <row r="718" spans="2:17">
      <c r="B718" s="4"/>
      <c r="C718" s="13"/>
      <c r="D718" s="13"/>
      <c r="E718" s="4"/>
      <c r="F718" s="4"/>
      <c r="G718" s="13"/>
      <c r="H718" s="13"/>
      <c r="I718" s="13"/>
      <c r="J718" s="5"/>
      <c r="K718" s="4"/>
      <c r="L718" s="13"/>
      <c r="M718" s="4"/>
      <c r="N718" s="18"/>
      <c r="O718" s="18"/>
      <c r="P718" s="4"/>
      <c r="Q718" s="4"/>
    </row>
    <row r="719" spans="2:17">
      <c r="B719" s="4"/>
      <c r="C719" s="13"/>
      <c r="D719" s="13"/>
      <c r="E719" s="4"/>
      <c r="F719" s="4"/>
      <c r="G719" s="13"/>
      <c r="H719" s="13"/>
      <c r="I719" s="13"/>
      <c r="J719" s="5"/>
      <c r="K719" s="4"/>
      <c r="L719" s="13"/>
      <c r="M719" s="4"/>
      <c r="N719" s="18"/>
      <c r="O719" s="18"/>
      <c r="P719" s="4"/>
      <c r="Q719" s="4"/>
    </row>
    <row r="720" spans="2:17">
      <c r="B720" s="4"/>
      <c r="C720" s="13"/>
      <c r="D720" s="13"/>
      <c r="E720" s="4"/>
      <c r="F720" s="4"/>
      <c r="G720" s="13"/>
      <c r="H720" s="13"/>
      <c r="I720" s="13"/>
      <c r="J720" s="5"/>
      <c r="K720" s="4"/>
      <c r="L720" s="13"/>
      <c r="M720" s="4"/>
      <c r="N720" s="18"/>
      <c r="O720" s="18"/>
      <c r="P720" s="4"/>
      <c r="Q720" s="4"/>
    </row>
    <row r="721" spans="2:17">
      <c r="B721" s="4"/>
      <c r="C721" s="13"/>
      <c r="D721" s="13"/>
      <c r="E721" s="4"/>
      <c r="F721" s="4"/>
      <c r="G721" s="13"/>
      <c r="H721" s="13"/>
      <c r="I721" s="13"/>
      <c r="J721" s="5"/>
      <c r="K721" s="4"/>
      <c r="L721" s="13"/>
      <c r="M721" s="4"/>
      <c r="N721" s="18"/>
      <c r="O721" s="18"/>
      <c r="P721" s="4"/>
      <c r="Q721" s="4"/>
    </row>
    <row r="722" spans="2:17">
      <c r="B722" s="4"/>
      <c r="C722" s="13"/>
      <c r="D722" s="13"/>
      <c r="E722" s="4"/>
      <c r="F722" s="4"/>
      <c r="G722" s="13"/>
      <c r="H722" s="13"/>
      <c r="I722" s="13"/>
      <c r="J722" s="5"/>
      <c r="K722" s="4"/>
      <c r="L722" s="13"/>
      <c r="M722" s="4"/>
      <c r="N722" s="18"/>
      <c r="O722" s="18"/>
      <c r="P722" s="4"/>
      <c r="Q722" s="4"/>
    </row>
    <row r="723" spans="2:17">
      <c r="B723" s="4"/>
      <c r="C723" s="13"/>
      <c r="D723" s="13"/>
      <c r="E723" s="4"/>
      <c r="F723" s="4"/>
      <c r="G723" s="13"/>
      <c r="H723" s="13"/>
      <c r="I723" s="13"/>
      <c r="J723" s="5"/>
      <c r="K723" s="4"/>
      <c r="L723" s="13"/>
      <c r="M723" s="4"/>
      <c r="N723" s="18"/>
      <c r="O723" s="18"/>
      <c r="P723" s="4"/>
      <c r="Q723" s="4"/>
    </row>
    <row r="724" spans="2:17">
      <c r="B724" s="4"/>
      <c r="C724" s="13"/>
      <c r="D724" s="13"/>
      <c r="E724" s="4"/>
      <c r="F724" s="4"/>
      <c r="G724" s="13"/>
      <c r="H724" s="13"/>
      <c r="I724" s="13"/>
      <c r="J724" s="5"/>
      <c r="K724" s="4"/>
      <c r="L724" s="13"/>
      <c r="M724" s="4"/>
      <c r="N724" s="18"/>
      <c r="O724" s="18"/>
      <c r="P724" s="4"/>
      <c r="Q724" s="4"/>
    </row>
    <row r="725" spans="2:17">
      <c r="B725" s="4"/>
      <c r="C725" s="13"/>
      <c r="D725" s="13"/>
      <c r="E725" s="4"/>
      <c r="F725" s="4"/>
      <c r="G725" s="13"/>
      <c r="H725" s="13"/>
      <c r="I725" s="13"/>
      <c r="J725" s="5"/>
      <c r="K725" s="4"/>
      <c r="L725" s="13"/>
      <c r="M725" s="4"/>
      <c r="N725" s="18"/>
      <c r="O725" s="18"/>
      <c r="P725" s="4"/>
      <c r="Q725" s="4"/>
    </row>
    <row r="726" spans="2:17">
      <c r="B726" s="4"/>
      <c r="C726" s="13"/>
      <c r="D726" s="13"/>
      <c r="E726" s="4"/>
      <c r="F726" s="4"/>
      <c r="G726" s="13"/>
      <c r="H726" s="13"/>
      <c r="I726" s="13"/>
      <c r="J726" s="5"/>
      <c r="K726" s="4"/>
      <c r="L726" s="13"/>
      <c r="M726" s="4"/>
      <c r="N726" s="18"/>
      <c r="O726" s="18"/>
      <c r="P726" s="4"/>
      <c r="Q726" s="4"/>
    </row>
    <row r="727" spans="2:17">
      <c r="B727" s="4"/>
      <c r="C727" s="13"/>
      <c r="D727" s="13"/>
      <c r="E727" s="4"/>
      <c r="F727" s="4"/>
      <c r="G727" s="13"/>
      <c r="H727" s="13"/>
      <c r="I727" s="13"/>
      <c r="J727" s="5"/>
      <c r="K727" s="4"/>
      <c r="L727" s="13"/>
      <c r="M727" s="4"/>
      <c r="N727" s="18"/>
      <c r="O727" s="18"/>
      <c r="P727" s="4"/>
      <c r="Q727" s="4"/>
    </row>
    <row r="728" spans="2:17">
      <c r="B728" s="4"/>
      <c r="C728" s="13"/>
      <c r="D728" s="13"/>
      <c r="E728" s="4"/>
      <c r="F728" s="4"/>
      <c r="G728" s="13"/>
      <c r="H728" s="13"/>
      <c r="I728" s="13"/>
      <c r="J728" s="5"/>
      <c r="K728" s="4"/>
      <c r="L728" s="13"/>
      <c r="M728" s="4"/>
      <c r="N728" s="18"/>
      <c r="O728" s="18"/>
      <c r="P728" s="4"/>
      <c r="Q728" s="4"/>
    </row>
    <row r="729" spans="2:17">
      <c r="B729" s="4"/>
      <c r="C729" s="13"/>
      <c r="D729" s="13"/>
      <c r="E729" s="4"/>
      <c r="F729" s="4"/>
      <c r="G729" s="13"/>
      <c r="H729" s="13"/>
      <c r="I729" s="13"/>
      <c r="J729" s="5"/>
      <c r="K729" s="4"/>
      <c r="L729" s="13"/>
      <c r="M729" s="4"/>
      <c r="N729" s="18"/>
      <c r="O729" s="18"/>
      <c r="P729" s="4"/>
      <c r="Q729" s="4"/>
    </row>
    <row r="730" spans="2:17">
      <c r="B730" s="4"/>
      <c r="C730" s="13"/>
      <c r="D730" s="13"/>
      <c r="E730" s="4"/>
      <c r="F730" s="4"/>
      <c r="G730" s="13"/>
      <c r="H730" s="13"/>
      <c r="I730" s="13"/>
      <c r="J730" s="5"/>
      <c r="K730" s="4"/>
      <c r="L730" s="13"/>
      <c r="M730" s="4"/>
      <c r="N730" s="18"/>
      <c r="O730" s="18"/>
      <c r="P730" s="4"/>
      <c r="Q730" s="4"/>
    </row>
    <row r="731" spans="2:17">
      <c r="B731" s="4"/>
      <c r="C731" s="13"/>
      <c r="D731" s="13"/>
      <c r="E731" s="4"/>
      <c r="F731" s="4"/>
      <c r="G731" s="13"/>
      <c r="H731" s="13"/>
      <c r="I731" s="13"/>
      <c r="J731" s="5"/>
      <c r="K731" s="4"/>
      <c r="L731" s="13"/>
      <c r="M731" s="4"/>
      <c r="N731" s="18"/>
      <c r="O731" s="18"/>
      <c r="P731" s="4"/>
      <c r="Q731" s="4"/>
    </row>
    <row r="732" spans="2:17">
      <c r="B732" s="4"/>
      <c r="C732" s="13"/>
      <c r="D732" s="13"/>
      <c r="E732" s="4"/>
      <c r="F732" s="4"/>
      <c r="G732" s="13"/>
      <c r="H732" s="13"/>
      <c r="I732" s="13"/>
      <c r="J732" s="5"/>
      <c r="K732" s="4"/>
      <c r="L732" s="13"/>
      <c r="M732" s="4"/>
      <c r="N732" s="18"/>
      <c r="O732" s="18"/>
      <c r="P732" s="4"/>
      <c r="Q732" s="4"/>
    </row>
    <row r="733" spans="2:17">
      <c r="B733" s="4"/>
      <c r="C733" s="13"/>
      <c r="D733" s="13"/>
      <c r="E733" s="4"/>
      <c r="F733" s="4"/>
      <c r="G733" s="13"/>
      <c r="H733" s="13"/>
      <c r="I733" s="13"/>
      <c r="J733" s="5"/>
      <c r="K733" s="4"/>
      <c r="L733" s="13"/>
      <c r="M733" s="4"/>
      <c r="N733" s="18"/>
      <c r="O733" s="18"/>
      <c r="P733" s="4"/>
      <c r="Q733" s="4"/>
    </row>
    <row r="734" spans="2:17">
      <c r="B734" s="4"/>
      <c r="C734" s="13"/>
      <c r="D734" s="13"/>
      <c r="E734" s="4"/>
      <c r="F734" s="4"/>
      <c r="G734" s="13"/>
      <c r="H734" s="13"/>
      <c r="I734" s="13"/>
      <c r="J734" s="5"/>
      <c r="K734" s="4"/>
      <c r="L734" s="13"/>
      <c r="M734" s="4"/>
      <c r="N734" s="18"/>
      <c r="O734" s="18"/>
      <c r="P734" s="4"/>
      <c r="Q734" s="4"/>
    </row>
    <row r="735" spans="2:17">
      <c r="B735" s="4"/>
      <c r="C735" s="13"/>
      <c r="D735" s="13"/>
      <c r="E735" s="4"/>
      <c r="F735" s="4"/>
      <c r="G735" s="13"/>
      <c r="H735" s="13"/>
      <c r="I735" s="13"/>
      <c r="J735" s="5"/>
      <c r="K735" s="4"/>
      <c r="L735" s="13"/>
      <c r="M735" s="4"/>
      <c r="N735" s="18"/>
      <c r="O735" s="18"/>
      <c r="P735" s="4"/>
      <c r="Q735" s="4"/>
    </row>
    <row r="736" spans="2:17">
      <c r="B736" s="4"/>
      <c r="C736" s="13"/>
      <c r="D736" s="13"/>
      <c r="E736" s="4"/>
      <c r="F736" s="4"/>
      <c r="G736" s="13"/>
      <c r="H736" s="13"/>
      <c r="I736" s="13"/>
      <c r="J736" s="5"/>
      <c r="K736" s="4"/>
      <c r="L736" s="13"/>
      <c r="M736" s="4"/>
      <c r="N736" s="18"/>
      <c r="O736" s="18"/>
      <c r="P736" s="4"/>
      <c r="Q736" s="4"/>
    </row>
    <row r="737" spans="2:17">
      <c r="B737" s="4"/>
      <c r="C737" s="13"/>
      <c r="D737" s="13"/>
      <c r="E737" s="4"/>
      <c r="F737" s="4"/>
      <c r="G737" s="13"/>
      <c r="H737" s="13"/>
      <c r="I737" s="13"/>
      <c r="J737" s="5"/>
      <c r="K737" s="4"/>
      <c r="L737" s="13"/>
      <c r="M737" s="4"/>
      <c r="N737" s="18"/>
      <c r="O737" s="18"/>
      <c r="P737" s="4"/>
      <c r="Q737" s="4"/>
    </row>
    <row r="738" spans="2:17">
      <c r="B738" s="4"/>
      <c r="C738" s="13"/>
      <c r="D738" s="13"/>
      <c r="E738" s="4"/>
      <c r="F738" s="4"/>
      <c r="G738" s="13"/>
      <c r="H738" s="13"/>
      <c r="I738" s="13"/>
      <c r="J738" s="5"/>
      <c r="K738" s="4"/>
      <c r="L738" s="13"/>
      <c r="M738" s="4"/>
      <c r="N738" s="18"/>
      <c r="O738" s="18"/>
      <c r="P738" s="4"/>
      <c r="Q738" s="4"/>
    </row>
    <row r="739" spans="2:17">
      <c r="B739" s="4"/>
      <c r="C739" s="13"/>
      <c r="D739" s="13"/>
      <c r="E739" s="4"/>
      <c r="F739" s="4"/>
      <c r="G739" s="13"/>
      <c r="H739" s="13"/>
      <c r="I739" s="13"/>
      <c r="J739" s="5"/>
      <c r="K739" s="4"/>
      <c r="L739" s="13"/>
      <c r="M739" s="4"/>
      <c r="N739" s="18"/>
      <c r="O739" s="18"/>
      <c r="P739" s="4"/>
      <c r="Q739" s="4"/>
    </row>
    <row r="740" spans="2:17">
      <c r="B740" s="4"/>
      <c r="C740" s="13"/>
      <c r="D740" s="13"/>
      <c r="E740" s="4"/>
      <c r="F740" s="4"/>
      <c r="G740" s="13"/>
      <c r="H740" s="13"/>
      <c r="I740" s="13"/>
      <c r="J740" s="5"/>
      <c r="K740" s="4"/>
      <c r="L740" s="13"/>
      <c r="M740" s="4"/>
      <c r="N740" s="18"/>
      <c r="O740" s="18"/>
      <c r="P740" s="4"/>
      <c r="Q740" s="4"/>
    </row>
    <row r="741" spans="2:17">
      <c r="B741" s="4"/>
      <c r="C741" s="13"/>
      <c r="D741" s="13"/>
      <c r="E741" s="4"/>
      <c r="F741" s="4"/>
      <c r="G741" s="13"/>
      <c r="H741" s="13"/>
      <c r="I741" s="13"/>
      <c r="J741" s="5"/>
      <c r="K741" s="4"/>
      <c r="L741" s="13"/>
      <c r="M741" s="4"/>
      <c r="N741" s="18"/>
      <c r="O741" s="18"/>
      <c r="P741" s="4"/>
      <c r="Q741" s="4"/>
    </row>
    <row r="742" spans="2:17">
      <c r="B742" s="4"/>
      <c r="C742" s="13"/>
      <c r="D742" s="13"/>
      <c r="E742" s="4"/>
      <c r="F742" s="4"/>
      <c r="G742" s="13"/>
      <c r="H742" s="13"/>
      <c r="I742" s="13"/>
      <c r="J742" s="5"/>
      <c r="K742" s="4"/>
      <c r="L742" s="13"/>
      <c r="M742" s="4"/>
      <c r="N742" s="18"/>
      <c r="O742" s="18"/>
      <c r="P742" s="4"/>
      <c r="Q742" s="4"/>
    </row>
    <row r="743" spans="2:17">
      <c r="B743" s="4"/>
      <c r="C743" s="13"/>
      <c r="D743" s="13"/>
      <c r="E743" s="4"/>
      <c r="F743" s="4"/>
      <c r="G743" s="13"/>
      <c r="H743" s="13"/>
      <c r="I743" s="13"/>
      <c r="J743" s="5"/>
      <c r="K743" s="4"/>
      <c r="L743" s="13"/>
      <c r="M743" s="4"/>
      <c r="N743" s="18"/>
      <c r="O743" s="18"/>
      <c r="P743" s="4"/>
      <c r="Q743" s="4"/>
    </row>
    <row r="744" spans="2:17">
      <c r="B744" s="4"/>
      <c r="C744" s="13"/>
      <c r="D744" s="13"/>
      <c r="E744" s="4"/>
      <c r="F744" s="4"/>
      <c r="G744" s="13"/>
      <c r="H744" s="13"/>
      <c r="I744" s="13"/>
      <c r="J744" s="5"/>
      <c r="K744" s="4"/>
      <c r="L744" s="13"/>
      <c r="M744" s="4"/>
      <c r="N744" s="18"/>
      <c r="O744" s="18"/>
      <c r="P744" s="4"/>
      <c r="Q744" s="4"/>
    </row>
    <row r="745" spans="2:17">
      <c r="B745" s="4"/>
      <c r="C745" s="13"/>
      <c r="D745" s="13"/>
      <c r="E745" s="4"/>
      <c r="F745" s="4"/>
      <c r="G745" s="13"/>
      <c r="H745" s="13"/>
      <c r="I745" s="13"/>
      <c r="J745" s="5"/>
      <c r="K745" s="4"/>
      <c r="L745" s="13"/>
      <c r="M745" s="4"/>
      <c r="N745" s="18"/>
      <c r="O745" s="18"/>
      <c r="P745" s="4"/>
      <c r="Q745" s="4"/>
    </row>
    <row r="746" spans="2:17">
      <c r="B746" s="4"/>
      <c r="C746" s="13"/>
      <c r="D746" s="13"/>
      <c r="E746" s="4"/>
      <c r="F746" s="4"/>
      <c r="G746" s="13"/>
      <c r="H746" s="13"/>
      <c r="I746" s="13"/>
      <c r="J746" s="5"/>
      <c r="K746" s="4"/>
      <c r="L746" s="13"/>
      <c r="M746" s="4"/>
      <c r="N746" s="18"/>
      <c r="O746" s="18"/>
      <c r="P746" s="4"/>
      <c r="Q746" s="4"/>
    </row>
    <row r="747" spans="2:17">
      <c r="B747" s="4"/>
      <c r="C747" s="13"/>
      <c r="D747" s="13"/>
      <c r="E747" s="4"/>
      <c r="F747" s="4"/>
      <c r="G747" s="13"/>
      <c r="H747" s="13"/>
      <c r="I747" s="13"/>
      <c r="J747" s="5"/>
      <c r="K747" s="4"/>
      <c r="L747" s="13"/>
      <c r="M747" s="4"/>
      <c r="N747" s="18"/>
      <c r="O747" s="18"/>
      <c r="P747" s="4"/>
      <c r="Q747" s="4"/>
    </row>
    <row r="748" spans="2:17">
      <c r="B748" s="4"/>
      <c r="C748" s="13"/>
      <c r="D748" s="13"/>
      <c r="E748" s="4"/>
      <c r="F748" s="4"/>
      <c r="G748" s="13"/>
      <c r="H748" s="13"/>
      <c r="I748" s="13"/>
      <c r="J748" s="5"/>
      <c r="K748" s="4"/>
      <c r="L748" s="13"/>
      <c r="M748" s="4"/>
      <c r="N748" s="18"/>
      <c r="O748" s="18"/>
      <c r="P748" s="4"/>
      <c r="Q748" s="4"/>
    </row>
    <row r="749" spans="2:17">
      <c r="B749" s="4"/>
      <c r="C749" s="13"/>
      <c r="D749" s="13"/>
      <c r="E749" s="4"/>
      <c r="F749" s="4"/>
      <c r="G749" s="13"/>
      <c r="H749" s="13"/>
      <c r="I749" s="13"/>
      <c r="J749" s="5"/>
      <c r="K749" s="4"/>
      <c r="L749" s="13"/>
      <c r="M749" s="4"/>
      <c r="N749" s="18"/>
      <c r="O749" s="18"/>
      <c r="P749" s="4"/>
      <c r="Q749" s="4"/>
    </row>
    <row r="750" spans="2:17">
      <c r="B750" s="4"/>
      <c r="C750" s="13"/>
      <c r="D750" s="13"/>
      <c r="E750" s="4"/>
      <c r="F750" s="4"/>
      <c r="G750" s="13"/>
      <c r="H750" s="13"/>
      <c r="I750" s="13"/>
      <c r="J750" s="5"/>
      <c r="K750" s="4"/>
      <c r="L750" s="13"/>
      <c r="M750" s="4"/>
      <c r="N750" s="18"/>
      <c r="O750" s="18"/>
      <c r="P750" s="4"/>
      <c r="Q750" s="4"/>
    </row>
    <row r="751" spans="2:17">
      <c r="B751" s="4"/>
      <c r="C751" s="13"/>
      <c r="D751" s="13"/>
      <c r="E751" s="4"/>
      <c r="F751" s="4"/>
      <c r="G751" s="13"/>
      <c r="H751" s="13"/>
      <c r="I751" s="13"/>
      <c r="J751" s="5"/>
      <c r="K751" s="4"/>
      <c r="L751" s="13"/>
      <c r="M751" s="4"/>
      <c r="N751" s="18"/>
      <c r="O751" s="18"/>
      <c r="P751" s="4"/>
      <c r="Q751" s="4"/>
    </row>
    <row r="752" spans="2:17">
      <c r="B752" s="4"/>
      <c r="C752" s="13"/>
      <c r="D752" s="13"/>
      <c r="E752" s="4"/>
      <c r="F752" s="4"/>
      <c r="G752" s="13"/>
      <c r="H752" s="13"/>
      <c r="I752" s="13"/>
      <c r="J752" s="5"/>
      <c r="K752" s="4"/>
      <c r="L752" s="13"/>
      <c r="M752" s="4"/>
      <c r="N752" s="18"/>
      <c r="O752" s="18"/>
      <c r="P752" s="4"/>
      <c r="Q752" s="4"/>
    </row>
    <row r="753" spans="2:17">
      <c r="B753" s="4"/>
      <c r="C753" s="13"/>
      <c r="D753" s="13"/>
      <c r="E753" s="4"/>
      <c r="F753" s="4"/>
      <c r="G753" s="13"/>
      <c r="H753" s="13"/>
      <c r="I753" s="13"/>
      <c r="J753" s="5"/>
      <c r="K753" s="4"/>
      <c r="L753" s="13"/>
      <c r="M753" s="4"/>
      <c r="N753" s="18"/>
      <c r="O753" s="18"/>
      <c r="P753" s="4"/>
      <c r="Q753" s="4"/>
    </row>
    <row r="754" spans="2:17">
      <c r="B754" s="4"/>
      <c r="C754" s="13"/>
      <c r="D754" s="13"/>
      <c r="E754" s="4"/>
      <c r="F754" s="4"/>
      <c r="G754" s="13"/>
      <c r="H754" s="13"/>
      <c r="I754" s="13"/>
      <c r="J754" s="5"/>
      <c r="K754" s="4"/>
      <c r="L754" s="13"/>
      <c r="M754" s="4"/>
      <c r="N754" s="18"/>
      <c r="O754" s="18"/>
      <c r="P754" s="4"/>
      <c r="Q754" s="4"/>
    </row>
    <row r="755" spans="2:17">
      <c r="B755" s="4"/>
      <c r="C755" s="13"/>
      <c r="D755" s="13"/>
      <c r="E755" s="4"/>
      <c r="F755" s="4"/>
      <c r="G755" s="13"/>
      <c r="H755" s="13"/>
      <c r="I755" s="13"/>
      <c r="J755" s="5"/>
      <c r="K755" s="4"/>
      <c r="L755" s="13"/>
      <c r="M755" s="4"/>
      <c r="N755" s="18"/>
      <c r="O755" s="18"/>
      <c r="P755" s="4"/>
      <c r="Q755" s="4"/>
    </row>
  </sheetData>
  <sortState xmlns:xlrd2="http://schemas.microsoft.com/office/spreadsheetml/2017/richdata2" ref="A3:S176">
    <sortCondition ref="A3:A176"/>
  </sortState>
  <mergeCells count="1">
    <mergeCell ref="J1:K1"/>
  </mergeCells>
  <phoneticPr fontId="4" type="noConversion"/>
  <hyperlinks>
    <hyperlink ref="P166" r:id="rId1" xr:uid="{00000000-0004-0000-0000-000000000000}"/>
    <hyperlink ref="P52" r:id="rId2" xr:uid="{00000000-0004-0000-0000-000001000000}"/>
    <hyperlink ref="P59" r:id="rId3" xr:uid="{00000000-0004-0000-0000-000002000000}"/>
    <hyperlink ref="P61" r:id="rId4" xr:uid="{00000000-0004-0000-0000-000003000000}"/>
    <hyperlink ref="P60" r:id="rId5" xr:uid="{00000000-0004-0000-0000-000004000000}"/>
    <hyperlink ref="P119" r:id="rId6" xr:uid="{00000000-0004-0000-0000-000005000000}"/>
    <hyperlink ref="P135" r:id="rId7" xr:uid="{00000000-0004-0000-0000-000006000000}"/>
    <hyperlink ref="P94" r:id="rId8" xr:uid="{00000000-0004-0000-0000-000007000000}"/>
    <hyperlink ref="P49" r:id="rId9" xr:uid="{00000000-0004-0000-0000-000008000000}"/>
    <hyperlink ref="P176" r:id="rId10" xr:uid="{00000000-0004-0000-0000-000009000000}"/>
    <hyperlink ref="P158" r:id="rId11" xr:uid="{00000000-0004-0000-0000-00000A000000}"/>
    <hyperlink ref="P34" r:id="rId12" xr:uid="{00000000-0004-0000-0000-00000B000000}"/>
    <hyperlink ref="P172" r:id="rId13" xr:uid="{00000000-0004-0000-0000-00000C000000}"/>
    <hyperlink ref="P51" r:id="rId14" xr:uid="{00000000-0004-0000-0000-00000D000000}"/>
    <hyperlink ref="P157" r:id="rId15" xr:uid="{00000000-0004-0000-0000-00000E000000}"/>
    <hyperlink ref="P89" r:id="rId16" xr:uid="{00000000-0004-0000-0000-00000F000000}"/>
    <hyperlink ref="P133" r:id="rId17" xr:uid="{00000000-0004-0000-0000-000010000000}"/>
    <hyperlink ref="P153" r:id="rId18" xr:uid="{00000000-0004-0000-0000-000011000000}"/>
    <hyperlink ref="P33" r:id="rId19" xr:uid="{00000000-0004-0000-0000-000012000000}"/>
    <hyperlink ref="P146" r:id="rId20" xr:uid="{00000000-0004-0000-0000-000013000000}"/>
    <hyperlink ref="P154" r:id="rId21" xr:uid="{00000000-0004-0000-0000-000014000000}"/>
    <hyperlink ref="P127" r:id="rId22" xr:uid="{00000000-0004-0000-0000-000015000000}"/>
    <hyperlink ref="P79" r:id="rId23" xr:uid="{00000000-0004-0000-0000-000016000000}"/>
    <hyperlink ref="P39" r:id="rId24" xr:uid="{00000000-0004-0000-0000-000017000000}"/>
    <hyperlink ref="P148" r:id="rId25" xr:uid="{00000000-0004-0000-0000-000018000000}"/>
    <hyperlink ref="P164" r:id="rId26" xr:uid="{00000000-0004-0000-0000-000019000000}"/>
    <hyperlink ref="P101" r:id="rId27" xr:uid="{00000000-0004-0000-0000-00001A000000}"/>
    <hyperlink ref="P9" r:id="rId28" xr:uid="{00000000-0004-0000-0000-00001B000000}"/>
    <hyperlink ref="P105" r:id="rId29" xr:uid="{00000000-0004-0000-0000-00001C000000}"/>
    <hyperlink ref="P106" r:id="rId30" xr:uid="{00000000-0004-0000-0000-00001D000000}"/>
    <hyperlink ref="P132" r:id="rId31" xr:uid="{00000000-0004-0000-0000-00001E000000}"/>
    <hyperlink ref="P147" r:id="rId32" xr:uid="{00000000-0004-0000-0000-00001F000000}"/>
    <hyperlink ref="P82" r:id="rId33" xr:uid="{00000000-0004-0000-0000-000020000000}"/>
    <hyperlink ref="P80" r:id="rId34" xr:uid="{00000000-0004-0000-0000-000021000000}"/>
    <hyperlink ref="P67" r:id="rId35" xr:uid="{00000000-0004-0000-0000-000022000000}"/>
    <hyperlink ref="P174" r:id="rId36" xr:uid="{00000000-0004-0000-0000-000023000000}"/>
    <hyperlink ref="P46" r:id="rId37" xr:uid="{00000000-0004-0000-0000-000024000000}"/>
    <hyperlink ref="P10" r:id="rId38" xr:uid="{00000000-0004-0000-0000-000025000000}"/>
    <hyperlink ref="P13" r:id="rId39" xr:uid="{00000000-0004-0000-0000-000026000000}"/>
    <hyperlink ref="P12" r:id="rId40" xr:uid="{00000000-0004-0000-0000-000027000000}"/>
    <hyperlink ref="P44" r:id="rId41" xr:uid="{00000000-0004-0000-0000-000028000000}"/>
    <hyperlink ref="P20" r:id="rId42" xr:uid="{00000000-0004-0000-0000-000029000000}"/>
    <hyperlink ref="P65" r:id="rId43" xr:uid="{00000000-0004-0000-0000-00002A000000}"/>
    <hyperlink ref="P167" r:id="rId44" xr:uid="{00000000-0004-0000-0000-00002B000000}"/>
    <hyperlink ref="P139" r:id="rId45" xr:uid="{00000000-0004-0000-0000-00002C000000}"/>
    <hyperlink ref="P140" r:id="rId46" xr:uid="{00000000-0004-0000-0000-00002D000000}"/>
    <hyperlink ref="P109" r:id="rId47" xr:uid="{00000000-0004-0000-0000-00002E000000}"/>
    <hyperlink ref="P118" r:id="rId48" xr:uid="{00000000-0004-0000-0000-00002F000000}"/>
    <hyperlink ref="P111" r:id="rId49" xr:uid="{00000000-0004-0000-0000-000030000000}"/>
    <hyperlink ref="P18" r:id="rId50" xr:uid="{00000000-0004-0000-0000-000031000000}"/>
    <hyperlink ref="P17" r:id="rId51" xr:uid="{00000000-0004-0000-0000-000032000000}"/>
    <hyperlink ref="P19" r:id="rId52" xr:uid="{00000000-0004-0000-0000-000033000000}"/>
    <hyperlink ref="P130" r:id="rId53" xr:uid="{00000000-0004-0000-0000-000034000000}"/>
    <hyperlink ref="P163" r:id="rId54" xr:uid="{00000000-0004-0000-0000-000035000000}"/>
    <hyperlink ref="P159" r:id="rId55" xr:uid="{00000000-0004-0000-0000-000036000000}"/>
    <hyperlink ref="P64" r:id="rId56" xr:uid="{00000000-0004-0000-0000-000037000000}"/>
    <hyperlink ref="P92" r:id="rId57" xr:uid="{00000000-0004-0000-0000-000038000000}"/>
    <hyperlink ref="P35" r:id="rId58" xr:uid="{00000000-0004-0000-0000-000039000000}"/>
    <hyperlink ref="P78" r:id="rId59" xr:uid="{00000000-0004-0000-0000-00003A000000}"/>
    <hyperlink ref="P141" r:id="rId60" xr:uid="{00000000-0004-0000-0000-00003B000000}"/>
    <hyperlink ref="P142" r:id="rId61" xr:uid="{00000000-0004-0000-0000-00003C000000}"/>
    <hyperlink ref="P47" r:id="rId62" xr:uid="{00000000-0004-0000-0000-00003D000000}"/>
    <hyperlink ref="P48" r:id="rId63" xr:uid="{00000000-0004-0000-0000-00003E000000}"/>
    <hyperlink ref="P169" r:id="rId64" xr:uid="{00000000-0004-0000-0000-00003F000000}"/>
    <hyperlink ref="P124" r:id="rId65" xr:uid="{00000000-0004-0000-0000-000040000000}"/>
    <hyperlink ref="P108" r:id="rId66" xr:uid="{00000000-0004-0000-0000-000041000000}"/>
    <hyperlink ref="P144" r:id="rId67" xr:uid="{00000000-0004-0000-0000-000042000000}"/>
    <hyperlink ref="P145" r:id="rId68" xr:uid="{00000000-0004-0000-0000-000043000000}"/>
    <hyperlink ref="P131" r:id="rId69" xr:uid="{00000000-0004-0000-0000-000044000000}"/>
    <hyperlink ref="P27" r:id="rId70" xr:uid="{00000000-0004-0000-0000-000045000000}"/>
    <hyperlink ref="P137" r:id="rId71" xr:uid="{00000000-0004-0000-0000-000046000000}"/>
    <hyperlink ref="P41" r:id="rId72" xr:uid="{00000000-0004-0000-0000-000047000000}"/>
    <hyperlink ref="P42" r:id="rId73" xr:uid="{00000000-0004-0000-0000-000048000000}"/>
    <hyperlink ref="P24" r:id="rId74" xr:uid="{00000000-0004-0000-0000-000049000000}"/>
    <hyperlink ref="P38" r:id="rId75" xr:uid="{00000000-0004-0000-0000-00004A000000}"/>
    <hyperlink ref="P116" r:id="rId76" xr:uid="{00000000-0004-0000-0000-00004B000000}"/>
    <hyperlink ref="P63" r:id="rId77" xr:uid="{00000000-0004-0000-0000-00004C000000}"/>
    <hyperlink ref="P23" r:id="rId78" xr:uid="{00000000-0004-0000-0000-00004D000000}"/>
    <hyperlink ref="P87" r:id="rId79" xr:uid="{00000000-0004-0000-0000-00004E000000}"/>
    <hyperlink ref="P88" r:id="rId80" xr:uid="{00000000-0004-0000-0000-00004F000000}"/>
    <hyperlink ref="P56" r:id="rId81" xr:uid="{00000000-0004-0000-0000-000050000000}"/>
    <hyperlink ref="P57" r:id="rId82" xr:uid="{00000000-0004-0000-0000-000051000000}"/>
    <hyperlink ref="P81" r:id="rId83" xr:uid="{00000000-0004-0000-0000-000052000000}"/>
    <hyperlink ref="P90" r:id="rId84" xr:uid="{00000000-0004-0000-0000-000053000000}"/>
    <hyperlink ref="P107" r:id="rId85" xr:uid="{00000000-0004-0000-0000-000054000000}"/>
    <hyperlink ref="P97" r:id="rId86" xr:uid="{00000000-0004-0000-0000-000055000000}"/>
    <hyperlink ref="P77" r:id="rId87" xr:uid="{00000000-0004-0000-0000-000056000000}"/>
    <hyperlink ref="P37" r:id="rId88" xr:uid="{00000000-0004-0000-0000-000057000000}"/>
    <hyperlink ref="P149" r:id="rId89" xr:uid="{00000000-0004-0000-0000-000058000000}"/>
    <hyperlink ref="P21" r:id="rId90" xr:uid="{00000000-0004-0000-0000-000059000000}"/>
    <hyperlink ref="P91" r:id="rId91" xr:uid="{00000000-0004-0000-0000-00005A000000}"/>
    <hyperlink ref="P55" r:id="rId92" xr:uid="{00000000-0004-0000-0000-00005B000000}"/>
    <hyperlink ref="P100" r:id="rId93" xr:uid="{00000000-0004-0000-0000-00005C000000}"/>
    <hyperlink ref="P32" r:id="rId94" xr:uid="{00000000-0004-0000-0000-00005D000000}"/>
    <hyperlink ref="P93" r:id="rId95" xr:uid="{00000000-0004-0000-0000-00005E000000}"/>
    <hyperlink ref="P155" r:id="rId96" xr:uid="{00000000-0004-0000-0000-00005F000000}"/>
    <hyperlink ref="P138" r:id="rId97" xr:uid="{00000000-0004-0000-0000-000060000000}"/>
    <hyperlink ref="P165" r:id="rId98" xr:uid="{00000000-0004-0000-0000-000061000000}"/>
    <hyperlink ref="P99" r:id="rId99" xr:uid="{00000000-0004-0000-0000-000062000000}"/>
    <hyperlink ref="P85" r:id="rId100" xr:uid="{00000000-0004-0000-0000-000063000000}"/>
    <hyperlink ref="P68" r:id="rId101" xr:uid="{00000000-0004-0000-0000-000064000000}"/>
    <hyperlink ref="P70" r:id="rId102" xr:uid="{00000000-0004-0000-0000-000065000000}"/>
    <hyperlink ref="P69" r:id="rId103" xr:uid="{00000000-0004-0000-0000-000066000000}"/>
    <hyperlink ref="P84" r:id="rId104" xr:uid="{00000000-0004-0000-0000-000067000000}"/>
    <hyperlink ref="P62" r:id="rId105" xr:uid="{00000000-0004-0000-0000-000068000000}"/>
    <hyperlink ref="P98" r:id="rId106" xr:uid="{00000000-0004-0000-0000-000069000000}"/>
    <hyperlink ref="P45" r:id="rId107" xr:uid="{00000000-0004-0000-0000-00006A000000}"/>
    <hyperlink ref="P128" r:id="rId108" xr:uid="{00000000-0004-0000-0000-00006B000000}"/>
    <hyperlink ref="P26" r:id="rId109" xr:uid="{00000000-0004-0000-0000-00006C000000}"/>
    <hyperlink ref="P110" r:id="rId110" xr:uid="{00000000-0004-0000-0000-00006D000000}"/>
    <hyperlink ref="P15" r:id="rId111" xr:uid="{00000000-0004-0000-0000-00006E000000}"/>
    <hyperlink ref="P14" r:id="rId112" xr:uid="{00000000-0004-0000-0000-00006F000000}"/>
    <hyperlink ref="P129" r:id="rId113" xr:uid="{00000000-0004-0000-0000-000070000000}"/>
    <hyperlink ref="P156" r:id="rId114" xr:uid="{00000000-0004-0000-0000-000071000000}"/>
    <hyperlink ref="P171" r:id="rId115" xr:uid="{00000000-0004-0000-0000-000072000000}"/>
    <hyperlink ref="P75" r:id="rId116" xr:uid="{00000000-0004-0000-0000-000073000000}"/>
    <hyperlink ref="P74" r:id="rId117" xr:uid="{00000000-0004-0000-0000-000074000000}"/>
    <hyperlink ref="P136" r:id="rId118" xr:uid="{00000000-0004-0000-0000-000075000000}"/>
    <hyperlink ref="P113" r:id="rId119" xr:uid="{00000000-0004-0000-0000-000076000000}"/>
    <hyperlink ref="P71" r:id="rId120" xr:uid="{00000000-0004-0000-0000-000077000000}"/>
    <hyperlink ref="P161" r:id="rId121" xr:uid="{00000000-0004-0000-0000-000078000000}"/>
    <hyperlink ref="P162" r:id="rId122" xr:uid="{00000000-0004-0000-0000-000079000000}"/>
    <hyperlink ref="P25" r:id="rId123" xr:uid="{00000000-0004-0000-0000-00007A000000}"/>
    <hyperlink ref="P50" r:id="rId124" xr:uid="{00000000-0004-0000-0000-00007B000000}"/>
    <hyperlink ref="P173" r:id="rId125" xr:uid="{00000000-0004-0000-0000-00007C000000}"/>
    <hyperlink ref="P117" r:id="rId126" xr:uid="{00000000-0004-0000-0000-00007D000000}"/>
    <hyperlink ref="P151" r:id="rId127" xr:uid="{00000000-0004-0000-0000-00007E000000}"/>
    <hyperlink ref="P150" r:id="rId128" xr:uid="{00000000-0004-0000-0000-00007F000000}"/>
    <hyperlink ref="P31" r:id="rId129" xr:uid="{00000000-0004-0000-0000-000080000000}"/>
    <hyperlink ref="P125" r:id="rId130" xr:uid="{00000000-0004-0000-0000-000081000000}"/>
    <hyperlink ref="P115" r:id="rId131" xr:uid="{00000000-0004-0000-0000-000082000000}"/>
    <hyperlink ref="P114" r:id="rId132" xr:uid="{00000000-0004-0000-0000-000083000000}"/>
    <hyperlink ref="P73" r:id="rId133" xr:uid="{00000000-0004-0000-0000-000084000000}"/>
    <hyperlink ref="P160" r:id="rId134" xr:uid="{00000000-0004-0000-0000-000085000000}"/>
    <hyperlink ref="P152" r:id="rId135" xr:uid="{00000000-0004-0000-0000-000086000000}"/>
    <hyperlink ref="P95" r:id="rId136" xr:uid="{00000000-0004-0000-0000-000087000000}"/>
    <hyperlink ref="P28" r:id="rId137" xr:uid="{00000000-0004-0000-0000-000088000000}"/>
    <hyperlink ref="P126" r:id="rId138" xr:uid="{00000000-0004-0000-0000-000089000000}"/>
    <hyperlink ref="P72" r:id="rId139" xr:uid="{00000000-0004-0000-0000-00008A000000}"/>
    <hyperlink ref="P36" r:id="rId140" xr:uid="{00000000-0004-0000-0000-00008B000000}"/>
    <hyperlink ref="P30" r:id="rId141" xr:uid="{00000000-0004-0000-0000-00008C000000}"/>
    <hyperlink ref="P29" r:id="rId142" xr:uid="{00000000-0004-0000-0000-00008D000000}"/>
    <hyperlink ref="P54" r:id="rId143" xr:uid="{00000000-0004-0000-0000-00008E000000}"/>
    <hyperlink ref="P121" r:id="rId144" xr:uid="{00000000-0004-0000-0000-00008F000000}"/>
    <hyperlink ref="P122" r:id="rId145" xr:uid="{00000000-0004-0000-0000-000090000000}"/>
    <hyperlink ref="P179" r:id="rId146" xr:uid="{00000000-0004-0000-0000-000091000000}"/>
    <hyperlink ref="P181" r:id="rId147" xr:uid="{00000000-0004-0000-0000-000092000000}"/>
    <hyperlink ref="P180" r:id="rId148" xr:uid="{00000000-0004-0000-0000-000093000000}"/>
    <hyperlink ref="P177" r:id="rId149" xr:uid="{00000000-0004-0000-0000-000094000000}"/>
    <hyperlink ref="P178" r:id="rId150" xr:uid="{00000000-0004-0000-0000-000095000000}"/>
    <hyperlink ref="P170" r:id="rId151" xr:uid="{00000000-0004-0000-0000-000096000000}"/>
    <hyperlink ref="P22" r:id="rId152" xr:uid="{00000000-0004-0000-0000-000097000000}"/>
    <hyperlink ref="P58" r:id="rId153" xr:uid="{00000000-0004-0000-0000-000098000000}"/>
    <hyperlink ref="P182" r:id="rId154" xr:uid="{00000000-0004-0000-0000-000099000000}"/>
    <hyperlink ref="P4" r:id="rId155" xr:uid="{00000000-0004-0000-0000-00009A000000}"/>
    <hyperlink ref="P3" r:id="rId156" xr:uid="{00000000-0004-0000-0000-00009B000000}"/>
    <hyperlink ref="P6" r:id="rId157" xr:uid="{00000000-0004-0000-0000-00009C000000}"/>
    <hyperlink ref="P8" r:id="rId158" xr:uid="{00000000-0004-0000-0000-00009D000000}"/>
    <hyperlink ref="P7" r:id="rId159" xr:uid="{00000000-0004-0000-0000-00009E000000}"/>
    <hyperlink ref="P83" r:id="rId160" xr:uid="{00000000-0004-0000-0000-00009F000000}"/>
    <hyperlink ref="P183" r:id="rId161" xr:uid="{00000000-0004-0000-0000-0000A0000000}"/>
    <hyperlink ref="P112" r:id="rId162" xr:uid="{00000000-0004-0000-0000-0000A1000000}"/>
    <hyperlink ref="P168" r:id="rId163" xr:uid="{00000000-0004-0000-0000-0000A2000000}"/>
    <hyperlink ref="P43" r:id="rId164" xr:uid="{00000000-0004-0000-0000-0000A3000000}"/>
    <hyperlink ref="P86" r:id="rId165" xr:uid="{00000000-0004-0000-0000-0000A4000000}"/>
    <hyperlink ref="P96" r:id="rId166" xr:uid="{00000000-0004-0000-0000-0000A5000000}"/>
    <hyperlink ref="P16" r:id="rId167" xr:uid="{00000000-0004-0000-0000-0000A6000000}"/>
    <hyperlink ref="P11" r:id="rId168" xr:uid="{00000000-0004-0000-0000-0000A7000000}"/>
    <hyperlink ref="P76" r:id="rId169" xr:uid="{00000000-0004-0000-0000-0000A8000000}"/>
    <hyperlink ref="P134" r:id="rId170" xr:uid="{00000000-0004-0000-0000-0000A9000000}"/>
    <hyperlink ref="P102" r:id="rId171" xr:uid="{00000000-0004-0000-0000-0000AA000000}"/>
    <hyperlink ref="P103" r:id="rId172" xr:uid="{00000000-0004-0000-0000-0000AB000000}"/>
    <hyperlink ref="P104" r:id="rId173" xr:uid="{00000000-0004-0000-0000-0000AC000000}"/>
    <hyperlink ref="P53" r:id="rId174" xr:uid="{00000000-0004-0000-0000-0000AD000000}"/>
    <hyperlink ref="P120" r:id="rId175" xr:uid="{00000000-0004-0000-0000-0000AE000000}"/>
    <hyperlink ref="Q68" r:id="rId176" xr:uid="{00000000-0004-0000-0000-0000AF000000}"/>
    <hyperlink ref="P123" r:id="rId177" xr:uid="{00000000-0004-0000-0000-0000B0000000}"/>
    <hyperlink ref="P5" r:id="rId178" xr:uid="{00000000-0004-0000-0000-0000B1000000}"/>
    <hyperlink ref="P66" r:id="rId179" xr:uid="{00000000-0004-0000-0000-0000B2000000}"/>
    <hyperlink ref="P143" r:id="rId180" xr:uid="{00000000-0004-0000-0000-0000B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2" orientation="landscape" r:id="rId18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234E-D6C4-44BD-8C66-BD52ED5945A4}">
  <sheetPr>
    <tabColor rgb="FF00B050"/>
  </sheetPr>
  <dimension ref="A1:AT76"/>
  <sheetViews>
    <sheetView zoomScale="70" zoomScaleNormal="70" workbookViewId="0">
      <pane xSplit="17" ySplit="2" topLeftCell="R43" activePane="bottomRight" state="frozen"/>
      <selection pane="topRight" activeCell="R1" sqref="R1"/>
      <selection pane="bottomLeft" activeCell="A3" sqref="A3"/>
      <selection pane="bottomRight" activeCell="G67" sqref="G67"/>
    </sheetView>
  </sheetViews>
  <sheetFormatPr baseColWidth="10" defaultRowHeight="15"/>
  <cols>
    <col min="1" max="2" width="0" hidden="1" customWidth="1"/>
    <col min="3" max="3" width="11.42578125" style="22"/>
    <col min="4" max="4" width="15.42578125" style="616" bestFit="1" customWidth="1"/>
    <col min="5" max="5" width="11.42578125" style="616"/>
    <col min="7" max="7" width="16.85546875" style="22" customWidth="1"/>
    <col min="8" max="8" width="11.5703125" bestFit="1" customWidth="1"/>
    <col min="9" max="9" width="23" hidden="1" customWidth="1"/>
    <col min="10" max="11" width="11.42578125" hidden="1" customWidth="1"/>
    <col min="12" max="12" width="16.140625" hidden="1" customWidth="1"/>
    <col min="13" max="13" width="16" hidden="1" customWidth="1"/>
    <col min="14" max="14" width="28.140625" hidden="1" customWidth="1"/>
    <col min="15" max="15" width="11.28515625" hidden="1" customWidth="1"/>
    <col min="16" max="16" width="5.7109375" style="22" hidden="1" customWidth="1"/>
    <col min="17" max="17" width="14.5703125" style="22" hidden="1" customWidth="1"/>
    <col min="18" max="18" width="13.140625" style="22" customWidth="1"/>
    <col min="19" max="19" width="23.85546875" style="194" customWidth="1"/>
    <col min="20" max="20" width="15" bestFit="1" customWidth="1"/>
    <col min="21" max="21" width="14.7109375" customWidth="1"/>
    <col min="22" max="22" width="14.42578125" customWidth="1"/>
    <col min="23" max="23" width="12.28515625" customWidth="1"/>
    <col min="24" max="24" width="11.42578125" customWidth="1"/>
    <col min="25" max="25" width="12.140625" bestFit="1" customWidth="1"/>
    <col min="26" max="26" width="12.140625" customWidth="1"/>
    <col min="27" max="27" width="14.140625" customWidth="1"/>
    <col min="28" max="28" width="11.42578125" customWidth="1"/>
    <col min="29" max="29" width="11.5703125" customWidth="1"/>
    <col min="30" max="30" width="17.140625" customWidth="1"/>
    <col min="31" max="31" width="61.7109375" customWidth="1"/>
  </cols>
  <sheetData>
    <row r="1" spans="1:46" ht="68.25" customHeight="1">
      <c r="C1" s="618"/>
      <c r="D1" s="607"/>
      <c r="F1" s="101" t="s">
        <v>18</v>
      </c>
      <c r="G1" s="294">
        <f ca="1">NOW()</f>
        <v>46180.925839583331</v>
      </c>
      <c r="P1" s="727" t="s">
        <v>868</v>
      </c>
      <c r="Q1" s="728"/>
      <c r="R1" s="724" t="s">
        <v>1784</v>
      </c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6"/>
    </row>
    <row r="2" spans="1:46" s="19" customFormat="1" ht="47.25" customHeight="1">
      <c r="A2" s="165" t="s">
        <v>20</v>
      </c>
      <c r="B2" s="189" t="s">
        <v>29</v>
      </c>
      <c r="C2" s="104" t="s">
        <v>909</v>
      </c>
      <c r="D2" s="295" t="s">
        <v>0</v>
      </c>
      <c r="E2" s="295" t="s">
        <v>1</v>
      </c>
      <c r="F2" s="104" t="s">
        <v>9</v>
      </c>
      <c r="G2" s="165" t="s">
        <v>30</v>
      </c>
      <c r="H2" s="104" t="s">
        <v>19</v>
      </c>
      <c r="I2" s="104" t="s">
        <v>2</v>
      </c>
      <c r="J2" s="165" t="s">
        <v>31</v>
      </c>
      <c r="K2" s="104" t="s">
        <v>3</v>
      </c>
      <c r="L2" s="190" t="s">
        <v>5</v>
      </c>
      <c r="M2" s="190" t="s">
        <v>8</v>
      </c>
      <c r="N2" s="104" t="s">
        <v>4</v>
      </c>
      <c r="O2" s="191"/>
      <c r="P2" s="104" t="s">
        <v>869</v>
      </c>
      <c r="Q2" s="104" t="s">
        <v>841</v>
      </c>
      <c r="R2" s="104" t="s">
        <v>840</v>
      </c>
      <c r="S2" s="104" t="s">
        <v>841</v>
      </c>
      <c r="T2" s="104" t="s">
        <v>845</v>
      </c>
      <c r="U2" s="165" t="s">
        <v>858</v>
      </c>
      <c r="V2" s="165" t="s">
        <v>859</v>
      </c>
      <c r="W2" s="196" t="s">
        <v>860</v>
      </c>
      <c r="X2" s="104" t="s">
        <v>842</v>
      </c>
      <c r="Y2" s="104" t="s">
        <v>843</v>
      </c>
      <c r="Z2" s="104" t="s">
        <v>1331</v>
      </c>
      <c r="AA2" s="104" t="s">
        <v>1843</v>
      </c>
      <c r="AB2" s="165" t="s">
        <v>857</v>
      </c>
      <c r="AC2" s="104" t="s">
        <v>861</v>
      </c>
      <c r="AD2" s="104" t="s">
        <v>838</v>
      </c>
      <c r="AE2" s="19" t="s">
        <v>1823</v>
      </c>
    </row>
    <row r="3" spans="1:46" s="282" customFormat="1">
      <c r="A3" s="172" t="s">
        <v>20</v>
      </c>
      <c r="B3" s="173" t="s">
        <v>21</v>
      </c>
      <c r="C3" s="174"/>
      <c r="D3" s="608"/>
      <c r="E3" s="328"/>
      <c r="F3" s="175"/>
      <c r="G3" s="176"/>
      <c r="H3" s="532"/>
      <c r="I3" s="172"/>
      <c r="J3" s="173"/>
      <c r="K3" s="172"/>
      <c r="L3" s="178"/>
      <c r="M3" s="178"/>
      <c r="N3" s="179"/>
      <c r="O3" s="188"/>
      <c r="P3" s="175"/>
      <c r="Q3" s="233"/>
      <c r="R3" s="237"/>
      <c r="S3" s="478"/>
      <c r="T3" s="479"/>
      <c r="U3" s="482"/>
      <c r="V3" s="482"/>
      <c r="W3" s="482"/>
      <c r="X3" s="482"/>
      <c r="Y3" s="482"/>
      <c r="Z3" s="482"/>
      <c r="AA3" s="482"/>
      <c r="AB3" s="482"/>
      <c r="AC3" s="482"/>
      <c r="AD3" s="539"/>
      <c r="AE3" s="536"/>
      <c r="AF3" s="570"/>
      <c r="AG3" s="570"/>
      <c r="AH3" s="570"/>
      <c r="AI3" s="570"/>
      <c r="AJ3" s="570"/>
      <c r="AK3" s="570"/>
      <c r="AL3" s="570"/>
      <c r="AM3" s="570"/>
      <c r="AN3" s="570"/>
      <c r="AO3" s="570"/>
      <c r="AP3" s="570"/>
      <c r="AQ3" s="570"/>
      <c r="AR3" s="570"/>
      <c r="AS3" s="570"/>
      <c r="AT3" s="570"/>
    </row>
    <row r="4" spans="1:46" s="570" customFormat="1">
      <c r="A4" s="529" t="s">
        <v>20</v>
      </c>
      <c r="B4" s="533" t="s">
        <v>21</v>
      </c>
      <c r="C4" s="530" t="s">
        <v>697</v>
      </c>
      <c r="D4" s="609" t="s">
        <v>1807</v>
      </c>
      <c r="E4" s="609" t="s">
        <v>1809</v>
      </c>
      <c r="F4" s="536"/>
      <c r="G4" s="538">
        <v>42352</v>
      </c>
      <c r="H4" s="532">
        <f t="shared" ref="H4:H39" ca="1" si="0">G$1-G4</f>
        <v>3828.9258395833313</v>
      </c>
      <c r="I4" s="536"/>
      <c r="J4" s="536"/>
      <c r="K4" s="536"/>
      <c r="L4" s="536"/>
      <c r="M4" s="536"/>
      <c r="N4" s="536"/>
      <c r="O4" s="536"/>
      <c r="P4" s="530"/>
      <c r="Q4" s="537"/>
      <c r="R4" s="538"/>
      <c r="S4" s="478">
        <v>510</v>
      </c>
      <c r="T4" s="479"/>
      <c r="U4" s="482">
        <f>127.5*2</f>
        <v>255</v>
      </c>
      <c r="V4" s="482">
        <v>127.5</v>
      </c>
      <c r="W4" s="482">
        <v>127.5</v>
      </c>
      <c r="X4" s="482"/>
      <c r="Y4" s="482"/>
      <c r="Z4" s="482"/>
      <c r="AA4" s="482"/>
      <c r="AB4" s="482"/>
      <c r="AC4" s="482"/>
      <c r="AD4" s="539">
        <f>127.5*4</f>
        <v>510</v>
      </c>
      <c r="AE4" s="536" t="s">
        <v>1862</v>
      </c>
    </row>
    <row r="5" spans="1:46" s="570" customFormat="1">
      <c r="A5" s="529" t="s">
        <v>20</v>
      </c>
      <c r="B5" s="533" t="s">
        <v>21</v>
      </c>
      <c r="C5" s="528" t="s">
        <v>697</v>
      </c>
      <c r="D5" s="609" t="s">
        <v>1807</v>
      </c>
      <c r="E5" s="609" t="s">
        <v>1808</v>
      </c>
      <c r="F5" s="536"/>
      <c r="G5" s="558">
        <v>41123</v>
      </c>
      <c r="H5" s="532">
        <f t="shared" ca="1" si="0"/>
        <v>5057.9258395833313</v>
      </c>
      <c r="I5" s="536"/>
      <c r="J5" s="536"/>
      <c r="K5" s="536"/>
      <c r="L5" s="536"/>
      <c r="M5" s="536"/>
      <c r="N5" s="536"/>
      <c r="O5" s="536"/>
      <c r="P5" s="530"/>
      <c r="Q5" s="537"/>
      <c r="R5" s="538"/>
      <c r="S5" s="478">
        <v>0</v>
      </c>
      <c r="T5" s="479"/>
      <c r="U5" s="482">
        <v>0</v>
      </c>
      <c r="V5" s="482"/>
      <c r="W5" s="482"/>
      <c r="X5" s="482"/>
      <c r="Y5" s="482"/>
      <c r="Z5" s="482"/>
      <c r="AA5" s="482"/>
      <c r="AB5" s="482"/>
      <c r="AC5" s="482"/>
      <c r="AD5" s="539">
        <v>0</v>
      </c>
      <c r="AE5" s="560"/>
    </row>
    <row r="6" spans="1:46" s="570" customFormat="1">
      <c r="A6" s="529" t="s">
        <v>20</v>
      </c>
      <c r="B6" s="533" t="s">
        <v>21</v>
      </c>
      <c r="C6" s="533" t="s">
        <v>697</v>
      </c>
      <c r="D6" s="562" t="s">
        <v>422</v>
      </c>
      <c r="E6" s="562" t="s">
        <v>423</v>
      </c>
      <c r="F6" s="530" t="s">
        <v>564</v>
      </c>
      <c r="G6" s="531">
        <v>27123</v>
      </c>
      <c r="H6" s="532">
        <f t="shared" ca="1" si="0"/>
        <v>19057.925839583331</v>
      </c>
      <c r="I6" s="529" t="s">
        <v>424</v>
      </c>
      <c r="J6" s="533">
        <v>78780</v>
      </c>
      <c r="K6" s="529" t="s">
        <v>20</v>
      </c>
      <c r="L6" s="534">
        <v>660545214</v>
      </c>
      <c r="M6" s="534"/>
      <c r="N6" s="535" t="s">
        <v>425</v>
      </c>
      <c r="O6" s="536"/>
      <c r="P6" s="530"/>
      <c r="Q6" s="537"/>
      <c r="R6" s="538"/>
      <c r="S6" s="478">
        <v>332.5</v>
      </c>
      <c r="T6" s="479"/>
      <c r="U6" s="482">
        <f>S6</f>
        <v>332.5</v>
      </c>
      <c r="V6" s="482"/>
      <c r="W6" s="482"/>
      <c r="X6" s="482"/>
      <c r="Y6" s="482"/>
      <c r="Z6" s="482"/>
      <c r="AA6" s="482"/>
      <c r="AB6" s="482"/>
      <c r="AC6" s="482"/>
      <c r="AD6" s="539">
        <f>U6</f>
        <v>332.5</v>
      </c>
      <c r="AE6" s="536" t="s">
        <v>1827</v>
      </c>
    </row>
    <row r="7" spans="1:46" s="570" customFormat="1">
      <c r="A7" s="529" t="s">
        <v>20</v>
      </c>
      <c r="B7" s="533" t="s">
        <v>21</v>
      </c>
      <c r="C7" s="528" t="s">
        <v>697</v>
      </c>
      <c r="D7" s="562" t="s">
        <v>422</v>
      </c>
      <c r="E7" s="611" t="s">
        <v>1336</v>
      </c>
      <c r="F7" s="528"/>
      <c r="G7" s="558">
        <v>40137</v>
      </c>
      <c r="H7" s="532">
        <f t="shared" ca="1" si="0"/>
        <v>6043.9258395833313</v>
      </c>
      <c r="I7" s="528"/>
      <c r="J7" s="528"/>
      <c r="K7" s="528"/>
      <c r="L7" s="528"/>
      <c r="M7" s="528"/>
      <c r="N7" s="528"/>
      <c r="O7" s="528"/>
      <c r="P7" s="528"/>
      <c r="Q7" s="528"/>
      <c r="R7" s="528"/>
      <c r="S7" s="478">
        <v>332.5</v>
      </c>
      <c r="T7" s="479"/>
      <c r="U7" s="482">
        <f>S7</f>
        <v>332.5</v>
      </c>
      <c r="V7" s="482"/>
      <c r="W7" s="482"/>
      <c r="X7" s="482"/>
      <c r="Y7" s="482"/>
      <c r="Z7" s="482"/>
      <c r="AA7" s="482"/>
      <c r="AB7" s="482"/>
      <c r="AC7" s="482"/>
      <c r="AD7" s="539">
        <f>U7</f>
        <v>332.5</v>
      </c>
      <c r="AE7" s="536" t="s">
        <v>1853</v>
      </c>
    </row>
    <row r="8" spans="1:46">
      <c r="A8" s="188"/>
      <c r="B8" s="188"/>
      <c r="C8" s="574" t="s">
        <v>697</v>
      </c>
      <c r="D8" s="610" t="s">
        <v>22</v>
      </c>
      <c r="E8" s="610" t="s">
        <v>23</v>
      </c>
      <c r="F8" s="576" t="s">
        <v>24</v>
      </c>
      <c r="G8" s="577">
        <v>22695</v>
      </c>
      <c r="H8" s="578">
        <f t="shared" ca="1" si="0"/>
        <v>23485.925839583331</v>
      </c>
      <c r="I8" s="575" t="s">
        <v>25</v>
      </c>
      <c r="J8" s="579">
        <v>95280</v>
      </c>
      <c r="K8" s="575" t="s">
        <v>26</v>
      </c>
      <c r="L8" s="580">
        <v>678773904</v>
      </c>
      <c r="M8" s="580"/>
      <c r="N8" s="589" t="s">
        <v>27</v>
      </c>
      <c r="O8" s="582"/>
      <c r="P8" s="576"/>
      <c r="Q8" s="583"/>
      <c r="R8" s="584"/>
      <c r="S8" s="585">
        <v>0</v>
      </c>
      <c r="T8" s="586"/>
      <c r="U8" s="587"/>
      <c r="V8" s="587"/>
      <c r="W8" s="482"/>
      <c r="X8" s="482"/>
      <c r="Y8" s="482"/>
      <c r="Z8" s="482"/>
      <c r="AA8" s="482"/>
      <c r="AB8" s="587"/>
      <c r="AC8" s="587"/>
      <c r="AD8" s="588">
        <f>SUM(U8:AC8)</f>
        <v>0</v>
      </c>
      <c r="AE8" s="536" t="s">
        <v>1824</v>
      </c>
      <c r="AF8" s="570"/>
      <c r="AG8" s="570"/>
      <c r="AH8" s="570"/>
      <c r="AI8" s="570"/>
      <c r="AJ8" s="570"/>
      <c r="AK8" s="570"/>
      <c r="AL8" s="570"/>
      <c r="AM8" s="570"/>
      <c r="AN8" s="570"/>
      <c r="AO8" s="570"/>
      <c r="AP8" s="570"/>
      <c r="AQ8" s="570"/>
      <c r="AR8" s="570"/>
      <c r="AS8" s="570"/>
      <c r="AT8" s="570"/>
    </row>
    <row r="9" spans="1:46" s="282" customFormat="1" ht="15" customHeight="1">
      <c r="A9" s="270" t="s">
        <v>20</v>
      </c>
      <c r="B9" s="271" t="s">
        <v>21</v>
      </c>
      <c r="C9" s="528" t="s">
        <v>698</v>
      </c>
      <c r="D9" s="562" t="s">
        <v>238</v>
      </c>
      <c r="E9" s="562" t="s">
        <v>1806</v>
      </c>
      <c r="F9" s="530"/>
      <c r="G9" s="531">
        <v>43711</v>
      </c>
      <c r="H9" s="532">
        <f t="shared" ca="1" si="0"/>
        <v>2469.9258395833313</v>
      </c>
      <c r="I9" s="529"/>
      <c r="J9" s="533"/>
      <c r="K9" s="529"/>
      <c r="L9" s="534"/>
      <c r="M9" s="534"/>
      <c r="N9" s="535"/>
      <c r="O9" s="536"/>
      <c r="P9" s="530"/>
      <c r="Q9" s="537"/>
      <c r="R9" s="538"/>
      <c r="S9" s="557">
        <f>609/4</f>
        <v>152.25</v>
      </c>
      <c r="T9" s="479"/>
      <c r="U9" s="482">
        <f>S9</f>
        <v>152.25</v>
      </c>
      <c r="V9" s="482"/>
      <c r="W9" s="482"/>
      <c r="X9" s="482"/>
      <c r="Y9" s="482"/>
      <c r="Z9" s="482"/>
      <c r="AA9" s="482"/>
      <c r="AB9" s="482"/>
      <c r="AC9" s="482"/>
      <c r="AD9" s="539">
        <f>U9</f>
        <v>152.25</v>
      </c>
      <c r="AE9" s="536" t="s">
        <v>1825</v>
      </c>
      <c r="AF9" s="570"/>
      <c r="AG9" s="570"/>
      <c r="AH9" s="570"/>
      <c r="AI9" s="570"/>
      <c r="AJ9" s="570"/>
      <c r="AK9" s="570"/>
      <c r="AL9" s="570"/>
      <c r="AM9" s="570"/>
      <c r="AN9" s="570"/>
      <c r="AO9" s="570"/>
      <c r="AP9" s="570"/>
      <c r="AQ9" s="570"/>
      <c r="AR9" s="570"/>
      <c r="AS9" s="570"/>
      <c r="AT9" s="570"/>
    </row>
    <row r="10" spans="1:46" s="282" customFormat="1" ht="15" customHeight="1">
      <c r="A10" s="172" t="s">
        <v>20</v>
      </c>
      <c r="B10" s="173" t="s">
        <v>21</v>
      </c>
      <c r="C10" s="528" t="s">
        <v>697</v>
      </c>
      <c r="D10" s="562" t="s">
        <v>238</v>
      </c>
      <c r="E10" s="562" t="s">
        <v>237</v>
      </c>
      <c r="F10" s="530" t="s">
        <v>580</v>
      </c>
      <c r="G10" s="531">
        <v>41455</v>
      </c>
      <c r="H10" s="532">
        <f t="shared" ca="1" si="0"/>
        <v>4725.9258395833313</v>
      </c>
      <c r="I10" s="529" t="s">
        <v>235</v>
      </c>
      <c r="J10" s="533">
        <v>78780</v>
      </c>
      <c r="K10" s="529" t="s">
        <v>20</v>
      </c>
      <c r="L10" s="534">
        <v>641589635</v>
      </c>
      <c r="M10" s="534">
        <v>641111671</v>
      </c>
      <c r="N10" s="535" t="s">
        <v>236</v>
      </c>
      <c r="O10" s="536"/>
      <c r="P10" s="530"/>
      <c r="Q10" s="537"/>
      <c r="R10" s="538"/>
      <c r="S10" s="557">
        <f>609/4</f>
        <v>152.25</v>
      </c>
      <c r="T10" s="479"/>
      <c r="U10" s="482">
        <f>S10</f>
        <v>152.25</v>
      </c>
      <c r="V10" s="482"/>
      <c r="W10" s="482"/>
      <c r="X10" s="482"/>
      <c r="Y10" s="482"/>
      <c r="Z10" s="482"/>
      <c r="AA10" s="482"/>
      <c r="AB10" s="482"/>
      <c r="AC10" s="482"/>
      <c r="AD10" s="539">
        <f>SUM(U10:AC10)</f>
        <v>152.25</v>
      </c>
      <c r="AE10" s="536" t="s">
        <v>1825</v>
      </c>
      <c r="AF10" s="570"/>
      <c r="AG10" s="570"/>
      <c r="AH10" s="570"/>
      <c r="AI10" s="570"/>
      <c r="AJ10" s="570"/>
      <c r="AK10" s="570"/>
      <c r="AL10" s="570"/>
      <c r="AM10" s="570"/>
      <c r="AN10" s="570"/>
      <c r="AO10" s="570"/>
      <c r="AP10" s="570"/>
      <c r="AQ10" s="570"/>
      <c r="AR10" s="570"/>
      <c r="AS10" s="570"/>
      <c r="AT10" s="570"/>
    </row>
    <row r="11" spans="1:46" s="282" customFormat="1">
      <c r="A11" s="270" t="s">
        <v>20</v>
      </c>
      <c r="B11" s="271" t="s">
        <v>21</v>
      </c>
      <c r="C11" s="528" t="s">
        <v>697</v>
      </c>
      <c r="D11" s="562" t="s">
        <v>238</v>
      </c>
      <c r="E11" s="562" t="s">
        <v>239</v>
      </c>
      <c r="F11" s="530" t="s">
        <v>579</v>
      </c>
      <c r="G11" s="531">
        <v>42069</v>
      </c>
      <c r="H11" s="532">
        <f t="shared" ca="1" si="0"/>
        <v>4111.9258395833313</v>
      </c>
      <c r="I11" s="529" t="s">
        <v>235</v>
      </c>
      <c r="J11" s="533">
        <v>78780</v>
      </c>
      <c r="K11" s="529" t="s">
        <v>20</v>
      </c>
      <c r="L11" s="534">
        <v>641589635</v>
      </c>
      <c r="M11" s="534">
        <v>641111671</v>
      </c>
      <c r="N11" s="535" t="s">
        <v>236</v>
      </c>
      <c r="O11" s="536"/>
      <c r="P11" s="530"/>
      <c r="Q11" s="537"/>
      <c r="R11" s="538"/>
      <c r="S11" s="557">
        <f>609/4</f>
        <v>152.25</v>
      </c>
      <c r="T11" s="479"/>
      <c r="U11" s="482">
        <f>S11</f>
        <v>152.25</v>
      </c>
      <c r="V11" s="482"/>
      <c r="W11" s="482"/>
      <c r="X11" s="482"/>
      <c r="Y11" s="482"/>
      <c r="Z11" s="482"/>
      <c r="AA11" s="482"/>
      <c r="AB11" s="482"/>
      <c r="AC11" s="482"/>
      <c r="AD11" s="539">
        <f>SUM(U11:AC11)</f>
        <v>152.25</v>
      </c>
      <c r="AE11" s="536" t="s">
        <v>1825</v>
      </c>
      <c r="AF11" s="570"/>
      <c r="AG11" s="570"/>
      <c r="AH11" s="570"/>
      <c r="AI11" s="570"/>
      <c r="AJ11" s="570"/>
      <c r="AK11" s="570"/>
      <c r="AL11" s="570"/>
      <c r="AM11" s="570"/>
      <c r="AN11" s="570"/>
      <c r="AO11" s="570"/>
      <c r="AP11" s="570"/>
      <c r="AQ11" s="570"/>
      <c r="AR11" s="570"/>
      <c r="AS11" s="570"/>
      <c r="AT11" s="570"/>
    </row>
    <row r="12" spans="1:46" ht="15" customHeight="1">
      <c r="A12" s="270" t="s">
        <v>20</v>
      </c>
      <c r="B12" s="271" t="s">
        <v>21</v>
      </c>
      <c r="C12" s="528" t="s">
        <v>697</v>
      </c>
      <c r="D12" s="562" t="s">
        <v>238</v>
      </c>
      <c r="E12" s="562" t="s">
        <v>240</v>
      </c>
      <c r="F12" s="530" t="s">
        <v>581</v>
      </c>
      <c r="G12" s="531">
        <v>42819</v>
      </c>
      <c r="H12" s="532">
        <f t="shared" ca="1" si="0"/>
        <v>3361.9258395833313</v>
      </c>
      <c r="I12" s="529" t="s">
        <v>235</v>
      </c>
      <c r="J12" s="533">
        <v>78780</v>
      </c>
      <c r="K12" s="529" t="s">
        <v>20</v>
      </c>
      <c r="L12" s="534">
        <v>641589635</v>
      </c>
      <c r="M12" s="534">
        <v>641111671</v>
      </c>
      <c r="N12" s="535" t="s">
        <v>236</v>
      </c>
      <c r="O12" s="536"/>
      <c r="P12" s="530"/>
      <c r="Q12" s="537"/>
      <c r="R12" s="538"/>
      <c r="S12" s="557">
        <f>609/4</f>
        <v>152.25</v>
      </c>
      <c r="T12" s="479"/>
      <c r="U12" s="482">
        <f>S12</f>
        <v>152.25</v>
      </c>
      <c r="V12" s="482"/>
      <c r="W12" s="482"/>
      <c r="X12" s="482"/>
      <c r="Y12" s="482"/>
      <c r="Z12" s="482"/>
      <c r="AA12" s="482"/>
      <c r="AB12" s="482"/>
      <c r="AC12" s="482"/>
      <c r="AD12" s="539">
        <f>SUM(U12:AC12)</f>
        <v>152.25</v>
      </c>
      <c r="AE12" s="536" t="s">
        <v>1825</v>
      </c>
      <c r="AF12" s="570"/>
      <c r="AG12" s="570"/>
      <c r="AH12" s="570"/>
      <c r="AI12" s="570"/>
      <c r="AJ12" s="570"/>
      <c r="AK12" s="570"/>
      <c r="AL12" s="570"/>
      <c r="AM12" s="570"/>
      <c r="AN12" s="570"/>
      <c r="AO12" s="570"/>
      <c r="AP12" s="570"/>
      <c r="AQ12" s="570"/>
      <c r="AR12" s="570"/>
      <c r="AS12" s="570"/>
      <c r="AT12" s="570"/>
    </row>
    <row r="13" spans="1:46" ht="15" customHeight="1">
      <c r="A13" s="270"/>
      <c r="B13" s="271"/>
      <c r="C13" s="528" t="s">
        <v>697</v>
      </c>
      <c r="D13" s="562" t="s">
        <v>1813</v>
      </c>
      <c r="E13" s="562" t="s">
        <v>906</v>
      </c>
      <c r="F13" s="530"/>
      <c r="G13" s="531">
        <v>43189</v>
      </c>
      <c r="H13" s="532">
        <f t="shared" ca="1" si="0"/>
        <v>2991.9258395833313</v>
      </c>
      <c r="I13" s="529"/>
      <c r="J13" s="533"/>
      <c r="K13" s="529"/>
      <c r="L13" s="534"/>
      <c r="M13" s="534"/>
      <c r="N13" s="535"/>
      <c r="O13" s="536"/>
      <c r="P13" s="530"/>
      <c r="Q13" s="537"/>
      <c r="R13" s="538"/>
      <c r="S13" s="557">
        <v>250</v>
      </c>
      <c r="T13" s="479"/>
      <c r="U13" s="482">
        <f>S13</f>
        <v>250</v>
      </c>
      <c r="V13" s="482"/>
      <c r="W13" s="482"/>
      <c r="X13" s="482"/>
      <c r="Y13" s="482"/>
      <c r="Z13" s="482"/>
      <c r="AA13" s="482"/>
      <c r="AB13" s="482"/>
      <c r="AC13" s="482"/>
      <c r="AD13" s="539">
        <v>250</v>
      </c>
      <c r="AE13" s="536" t="s">
        <v>1827</v>
      </c>
      <c r="AF13" s="570"/>
      <c r="AG13" s="570"/>
      <c r="AH13" s="570"/>
      <c r="AI13" s="570"/>
      <c r="AJ13" s="570"/>
      <c r="AK13" s="570"/>
      <c r="AL13" s="570"/>
      <c r="AM13" s="570"/>
      <c r="AN13" s="570"/>
      <c r="AO13" s="570"/>
      <c r="AP13" s="570"/>
      <c r="AQ13" s="570"/>
      <c r="AR13" s="570"/>
      <c r="AS13" s="570"/>
      <c r="AT13" s="570"/>
    </row>
    <row r="14" spans="1:46" s="570" customFormat="1">
      <c r="A14" s="529" t="s">
        <v>20</v>
      </c>
      <c r="B14" s="533" t="s">
        <v>21</v>
      </c>
      <c r="C14" s="528" t="s">
        <v>697</v>
      </c>
      <c r="D14" s="562" t="s">
        <v>1339</v>
      </c>
      <c r="E14" s="562" t="s">
        <v>1340</v>
      </c>
      <c r="F14" s="530"/>
      <c r="G14" s="531">
        <v>42266</v>
      </c>
      <c r="H14" s="532">
        <f t="shared" ca="1" si="0"/>
        <v>3914.9258395833313</v>
      </c>
      <c r="I14" s="529" t="s">
        <v>903</v>
      </c>
      <c r="J14" s="533">
        <v>78700</v>
      </c>
      <c r="K14" s="529" t="s">
        <v>109</v>
      </c>
      <c r="L14" s="534">
        <v>786994577</v>
      </c>
      <c r="M14" s="534"/>
      <c r="N14" s="540" t="s">
        <v>904</v>
      </c>
      <c r="O14" s="536"/>
      <c r="P14" s="530"/>
      <c r="Q14" s="537"/>
      <c r="R14" s="538"/>
      <c r="S14" s="478">
        <v>290</v>
      </c>
      <c r="T14" s="479"/>
      <c r="U14" s="482">
        <v>290</v>
      </c>
      <c r="V14" s="482"/>
      <c r="W14" s="482"/>
      <c r="X14" s="482"/>
      <c r="Y14" s="482"/>
      <c r="Z14" s="482"/>
      <c r="AA14" s="482"/>
      <c r="AB14" s="482"/>
      <c r="AC14" s="482"/>
      <c r="AD14" s="539">
        <f>SUM(U14:AC14)</f>
        <v>290</v>
      </c>
      <c r="AE14" s="536" t="s">
        <v>1827</v>
      </c>
    </row>
    <row r="15" spans="1:46" s="282" customFormat="1" ht="15" customHeight="1">
      <c r="A15" s="172" t="s">
        <v>20</v>
      </c>
      <c r="B15" s="173" t="s">
        <v>21</v>
      </c>
      <c r="C15" s="528" t="s">
        <v>697</v>
      </c>
      <c r="D15" s="562" t="s">
        <v>1828</v>
      </c>
      <c r="E15" s="562" t="s">
        <v>1800</v>
      </c>
      <c r="F15" s="530"/>
      <c r="G15" s="531">
        <v>43530</v>
      </c>
      <c r="H15" s="532">
        <f t="shared" ca="1" si="0"/>
        <v>2650.9258395833313</v>
      </c>
      <c r="I15" s="529" t="s">
        <v>889</v>
      </c>
      <c r="J15" s="533">
        <v>78570</v>
      </c>
      <c r="K15" s="529" t="s">
        <v>62</v>
      </c>
      <c r="L15" s="534">
        <v>661527340</v>
      </c>
      <c r="M15" s="534"/>
      <c r="N15" s="560" t="s">
        <v>890</v>
      </c>
      <c r="O15" s="536"/>
      <c r="P15" s="530"/>
      <c r="Q15" s="537"/>
      <c r="R15" s="538"/>
      <c r="S15" s="478">
        <v>250</v>
      </c>
      <c r="T15" s="479"/>
      <c r="U15" s="482">
        <v>250</v>
      </c>
      <c r="V15" s="482"/>
      <c r="W15" s="482"/>
      <c r="X15" s="482"/>
      <c r="Y15" s="482"/>
      <c r="Z15" s="482"/>
      <c r="AA15" s="482"/>
      <c r="AB15" s="482"/>
      <c r="AC15" s="482"/>
      <c r="AD15" s="539">
        <f>SUM(U15:AC15)</f>
        <v>250</v>
      </c>
      <c r="AE15" s="536" t="s">
        <v>1827</v>
      </c>
      <c r="AF15" s="570"/>
      <c r="AG15" s="570"/>
      <c r="AH15" s="570"/>
      <c r="AI15" s="570"/>
      <c r="AJ15" s="570"/>
      <c r="AK15" s="570"/>
      <c r="AL15" s="570"/>
      <c r="AM15" s="570"/>
      <c r="AN15" s="570"/>
      <c r="AO15" s="570"/>
      <c r="AP15" s="570"/>
      <c r="AQ15" s="570"/>
      <c r="AR15" s="570"/>
      <c r="AS15" s="570"/>
      <c r="AT15" s="570"/>
    </row>
    <row r="16" spans="1:46" s="282" customFormat="1" ht="15" customHeight="1">
      <c r="A16" s="172"/>
      <c r="B16" s="173"/>
      <c r="C16" s="528" t="s">
        <v>698</v>
      </c>
      <c r="D16" s="562" t="s">
        <v>1287</v>
      </c>
      <c r="E16" s="562" t="s">
        <v>1541</v>
      </c>
      <c r="F16" s="530"/>
      <c r="G16" s="531">
        <v>27782</v>
      </c>
      <c r="H16" s="532">
        <f t="shared" ca="1" si="0"/>
        <v>18398.925839583331</v>
      </c>
      <c r="I16" s="529"/>
      <c r="J16" s="533"/>
      <c r="K16" s="529"/>
      <c r="L16" s="534"/>
      <c r="M16" s="534"/>
      <c r="N16" s="560"/>
      <c r="O16" s="536"/>
      <c r="P16" s="530"/>
      <c r="Q16" s="537"/>
      <c r="R16" s="538"/>
      <c r="S16" s="478">
        <v>175</v>
      </c>
      <c r="T16" s="479"/>
      <c r="U16" s="482">
        <f>S16</f>
        <v>175</v>
      </c>
      <c r="V16" s="482"/>
      <c r="W16" s="482"/>
      <c r="X16" s="482"/>
      <c r="Y16" s="482"/>
      <c r="Z16" s="482"/>
      <c r="AA16" s="482"/>
      <c r="AB16" s="482"/>
      <c r="AC16" s="482"/>
      <c r="AD16" s="539">
        <v>175</v>
      </c>
      <c r="AE16" s="536" t="s">
        <v>1829</v>
      </c>
      <c r="AF16" s="570"/>
      <c r="AG16" s="570"/>
      <c r="AH16" s="570"/>
      <c r="AI16" s="570"/>
      <c r="AJ16" s="570"/>
      <c r="AK16" s="570"/>
      <c r="AL16" s="570"/>
      <c r="AM16" s="570"/>
      <c r="AN16" s="570"/>
      <c r="AO16" s="570"/>
      <c r="AP16" s="570"/>
      <c r="AQ16" s="570"/>
      <c r="AR16" s="570"/>
      <c r="AS16" s="570"/>
      <c r="AT16" s="570"/>
    </row>
    <row r="17" spans="1:46">
      <c r="A17" s="270" t="s">
        <v>20</v>
      </c>
      <c r="B17" s="271" t="s">
        <v>21</v>
      </c>
      <c r="C17" s="528" t="s">
        <v>698</v>
      </c>
      <c r="D17" s="562" t="s">
        <v>1789</v>
      </c>
      <c r="E17" s="562" t="s">
        <v>1790</v>
      </c>
      <c r="F17" s="530"/>
      <c r="G17" s="531"/>
      <c r="H17" s="532">
        <f t="shared" ca="1" si="0"/>
        <v>46180.925839583331</v>
      </c>
      <c r="I17" s="529" t="s">
        <v>889</v>
      </c>
      <c r="J17" s="533">
        <v>78570</v>
      </c>
      <c r="K17" s="529" t="s">
        <v>62</v>
      </c>
      <c r="L17" s="534">
        <v>661527340</v>
      </c>
      <c r="M17" s="534"/>
      <c r="N17" s="560" t="s">
        <v>890</v>
      </c>
      <c r="O17" s="536"/>
      <c r="P17" s="530"/>
      <c r="Q17" s="537"/>
      <c r="R17" s="538"/>
      <c r="S17" s="478">
        <v>250</v>
      </c>
      <c r="T17" s="479"/>
      <c r="U17" s="482">
        <v>250</v>
      </c>
      <c r="V17" s="482"/>
      <c r="W17" s="482"/>
      <c r="X17" s="482"/>
      <c r="Y17" s="482"/>
      <c r="Z17" s="482"/>
      <c r="AA17" s="482"/>
      <c r="AB17" s="482"/>
      <c r="AC17" s="482"/>
      <c r="AD17" s="539">
        <f>SUM(U17:AC17)</f>
        <v>250</v>
      </c>
      <c r="AE17" s="536" t="s">
        <v>1827</v>
      </c>
      <c r="AF17" s="570"/>
      <c r="AG17" s="570"/>
      <c r="AH17" s="570"/>
      <c r="AI17" s="570"/>
      <c r="AJ17" s="570"/>
      <c r="AK17" s="570"/>
      <c r="AL17" s="570"/>
      <c r="AM17" s="570"/>
      <c r="AN17" s="570"/>
      <c r="AO17" s="570"/>
      <c r="AP17" s="570"/>
      <c r="AQ17" s="570"/>
      <c r="AR17" s="570"/>
      <c r="AS17" s="570"/>
      <c r="AT17" s="570"/>
    </row>
    <row r="18" spans="1:46" s="570" customFormat="1">
      <c r="A18" s="536"/>
      <c r="B18" s="536"/>
      <c r="C18" s="528" t="s">
        <v>697</v>
      </c>
      <c r="D18" s="562" t="s">
        <v>1854</v>
      </c>
      <c r="E18" s="562" t="s">
        <v>1855</v>
      </c>
      <c r="F18" s="528"/>
      <c r="G18" s="531">
        <v>39981</v>
      </c>
      <c r="H18" s="532">
        <f ca="1">G$1-G18</f>
        <v>6199.9258395833313</v>
      </c>
      <c r="I18" s="532">
        <f ca="1">H$1-H18</f>
        <v>-6199.9258395833313</v>
      </c>
      <c r="J18" s="562" t="s">
        <v>1114</v>
      </c>
      <c r="K18" s="533">
        <v>78510</v>
      </c>
      <c r="L18" s="562" t="s">
        <v>116</v>
      </c>
      <c r="M18" s="534">
        <v>667320252</v>
      </c>
      <c r="N18" s="623" t="s">
        <v>1116</v>
      </c>
      <c r="O18" s="624"/>
      <c r="P18" s="623"/>
      <c r="Q18" s="537"/>
      <c r="R18" s="538"/>
      <c r="S18" s="478">
        <f>AD18</f>
        <v>340</v>
      </c>
      <c r="T18" s="479"/>
      <c r="U18" s="482">
        <v>39</v>
      </c>
      <c r="V18" s="482">
        <v>151</v>
      </c>
      <c r="W18" s="482">
        <v>150</v>
      </c>
      <c r="X18" s="482"/>
      <c r="Y18" s="482"/>
      <c r="Z18" s="482"/>
      <c r="AA18" s="482"/>
      <c r="AB18" s="482"/>
      <c r="AC18" s="482"/>
      <c r="AD18" s="539">
        <f>SUM(U18:AC18)</f>
        <v>340</v>
      </c>
      <c r="AE18" s="536" t="s">
        <v>1827</v>
      </c>
      <c r="AJ18" s="570">
        <v>60</v>
      </c>
      <c r="AK18" s="570" t="s">
        <v>1858</v>
      </c>
    </row>
    <row r="19" spans="1:46" s="282" customFormat="1">
      <c r="A19" s="270" t="s">
        <v>20</v>
      </c>
      <c r="B19" s="271" t="s">
        <v>21</v>
      </c>
      <c r="C19" s="574" t="s">
        <v>698</v>
      </c>
      <c r="D19" s="610" t="s">
        <v>261</v>
      </c>
      <c r="E19" s="610" t="s">
        <v>262</v>
      </c>
      <c r="F19" s="576" t="s">
        <v>263</v>
      </c>
      <c r="G19" s="577">
        <v>34582</v>
      </c>
      <c r="H19" s="578">
        <f t="shared" ca="1" si="0"/>
        <v>11598.925839583331</v>
      </c>
      <c r="I19" s="575" t="s">
        <v>264</v>
      </c>
      <c r="J19" s="579">
        <v>78700</v>
      </c>
      <c r="K19" s="575" t="s">
        <v>109</v>
      </c>
      <c r="L19" s="580">
        <v>607634826</v>
      </c>
      <c r="M19" s="580"/>
      <c r="N19" s="581" t="s">
        <v>265</v>
      </c>
      <c r="O19" s="582"/>
      <c r="P19" s="576"/>
      <c r="Q19" s="583"/>
      <c r="R19" s="584"/>
      <c r="S19" s="585">
        <v>0</v>
      </c>
      <c r="T19" s="586"/>
      <c r="U19" s="587"/>
      <c r="V19" s="587"/>
      <c r="W19" s="482"/>
      <c r="X19" s="482"/>
      <c r="Y19" s="482"/>
      <c r="Z19" s="482"/>
      <c r="AA19" s="482"/>
      <c r="AB19" s="587"/>
      <c r="AC19" s="587"/>
      <c r="AD19" s="588">
        <f>SUM(U19:AC19)</f>
        <v>0</v>
      </c>
      <c r="AE19" s="536" t="s">
        <v>1830</v>
      </c>
      <c r="AF19" s="570"/>
      <c r="AG19" s="570"/>
      <c r="AH19" s="570"/>
      <c r="AI19" s="570"/>
      <c r="AJ19" s="570"/>
      <c r="AK19" s="570"/>
      <c r="AL19" s="570"/>
      <c r="AM19" s="570"/>
      <c r="AN19" s="570"/>
      <c r="AO19" s="570"/>
      <c r="AP19" s="570"/>
      <c r="AQ19" s="570"/>
      <c r="AR19" s="570"/>
      <c r="AS19" s="570"/>
      <c r="AT19" s="570"/>
    </row>
    <row r="20" spans="1:46" s="282" customFormat="1">
      <c r="A20" s="270"/>
      <c r="B20" s="271"/>
      <c r="C20" s="528" t="s">
        <v>697</v>
      </c>
      <c r="D20" s="562" t="s">
        <v>1814</v>
      </c>
      <c r="E20" s="562" t="s">
        <v>1815</v>
      </c>
      <c r="F20" s="530"/>
      <c r="G20" s="531">
        <v>31800</v>
      </c>
      <c r="H20" s="532">
        <f t="shared" ca="1" si="0"/>
        <v>14380.925839583331</v>
      </c>
      <c r="I20" s="529"/>
      <c r="J20" s="533"/>
      <c r="K20" s="529"/>
      <c r="L20" s="534"/>
      <c r="M20" s="534"/>
      <c r="N20" s="535"/>
      <c r="O20" s="536"/>
      <c r="P20" s="530"/>
      <c r="Q20" s="537"/>
      <c r="R20" s="538"/>
      <c r="S20" s="478">
        <v>350</v>
      </c>
      <c r="T20" s="479"/>
      <c r="U20" s="482">
        <f>AD20</f>
        <v>350</v>
      </c>
      <c r="V20" s="482"/>
      <c r="W20" s="482"/>
      <c r="X20" s="482"/>
      <c r="Y20" s="482"/>
      <c r="Z20" s="482"/>
      <c r="AA20" s="482"/>
      <c r="AB20" s="482"/>
      <c r="AC20" s="482"/>
      <c r="AD20" s="539">
        <v>350</v>
      </c>
      <c r="AE20" s="536" t="s">
        <v>1834</v>
      </c>
      <c r="AF20" s="570"/>
      <c r="AG20" s="570"/>
      <c r="AH20" s="570"/>
      <c r="AI20" s="570"/>
      <c r="AJ20" s="570"/>
      <c r="AK20" s="570"/>
      <c r="AL20" s="570"/>
      <c r="AM20" s="570"/>
      <c r="AN20" s="570"/>
      <c r="AO20" s="570"/>
      <c r="AP20" s="570"/>
      <c r="AQ20" s="570"/>
      <c r="AR20" s="570"/>
      <c r="AS20" s="570"/>
      <c r="AT20" s="570"/>
    </row>
    <row r="21" spans="1:46" s="282" customFormat="1">
      <c r="A21" s="188"/>
      <c r="B21" s="188"/>
      <c r="C21" s="528" t="s">
        <v>697</v>
      </c>
      <c r="D21" s="562" t="s">
        <v>898</v>
      </c>
      <c r="E21" s="562" t="s">
        <v>271</v>
      </c>
      <c r="F21" s="530"/>
      <c r="G21" s="531">
        <v>40452</v>
      </c>
      <c r="H21" s="532">
        <f t="shared" ca="1" si="0"/>
        <v>5728.9258395833313</v>
      </c>
      <c r="I21" s="529" t="s">
        <v>899</v>
      </c>
      <c r="J21" s="533">
        <v>78780</v>
      </c>
      <c r="K21" s="529" t="s">
        <v>20</v>
      </c>
      <c r="L21" s="534">
        <v>677037816</v>
      </c>
      <c r="M21" s="534">
        <v>789640958</v>
      </c>
      <c r="N21" s="560" t="s">
        <v>900</v>
      </c>
      <c r="O21" s="536"/>
      <c r="P21" s="530"/>
      <c r="Q21" s="537"/>
      <c r="R21" s="538"/>
      <c r="S21" s="478">
        <f>290-60</f>
        <v>230</v>
      </c>
      <c r="T21" s="479"/>
      <c r="U21" s="482">
        <f>S21</f>
        <v>230</v>
      </c>
      <c r="V21" s="482"/>
      <c r="W21" s="482"/>
      <c r="X21" s="482"/>
      <c r="Y21" s="482"/>
      <c r="Z21" s="482"/>
      <c r="AA21" s="482"/>
      <c r="AB21" s="482"/>
      <c r="AC21" s="482"/>
      <c r="AD21" s="539">
        <f>S21</f>
        <v>230</v>
      </c>
      <c r="AE21" s="536" t="s">
        <v>1831</v>
      </c>
      <c r="AF21" s="570"/>
      <c r="AG21" s="570"/>
      <c r="AH21" s="604"/>
      <c r="AI21" s="570"/>
      <c r="AJ21" s="570"/>
      <c r="AK21" s="570"/>
      <c r="AL21" s="570"/>
      <c r="AM21" s="570"/>
      <c r="AN21" s="570"/>
      <c r="AO21" s="570"/>
      <c r="AP21" s="570"/>
      <c r="AQ21" s="570"/>
      <c r="AR21" s="570"/>
      <c r="AS21" s="570"/>
      <c r="AT21" s="570"/>
    </row>
    <row r="22" spans="1:46" s="282" customFormat="1">
      <c r="A22" s="188"/>
      <c r="B22" s="188"/>
      <c r="C22" s="528" t="s">
        <v>698</v>
      </c>
      <c r="D22" s="562" t="s">
        <v>1816</v>
      </c>
      <c r="E22" s="562" t="s">
        <v>918</v>
      </c>
      <c r="F22" s="530"/>
      <c r="G22" s="531">
        <v>34742</v>
      </c>
      <c r="H22" s="532">
        <f t="shared" ca="1" si="0"/>
        <v>11438.925839583331</v>
      </c>
      <c r="I22" s="529"/>
      <c r="J22" s="533"/>
      <c r="K22" s="529"/>
      <c r="L22" s="534"/>
      <c r="M22" s="534"/>
      <c r="N22" s="560"/>
      <c r="O22" s="536"/>
      <c r="P22" s="530"/>
      <c r="Q22" s="537"/>
      <c r="R22" s="538"/>
      <c r="S22" s="478">
        <v>350</v>
      </c>
      <c r="T22" s="479"/>
      <c r="U22" s="482">
        <f>S22</f>
        <v>350</v>
      </c>
      <c r="V22" s="482"/>
      <c r="W22" s="482"/>
      <c r="X22" s="482"/>
      <c r="Y22" s="482"/>
      <c r="Z22" s="482"/>
      <c r="AA22" s="482"/>
      <c r="AB22" s="482"/>
      <c r="AC22" s="482"/>
      <c r="AD22" s="539">
        <v>350</v>
      </c>
      <c r="AE22" s="536" t="s">
        <v>1832</v>
      </c>
      <c r="AF22" s="570"/>
      <c r="AG22" s="570"/>
      <c r="AH22" s="604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</row>
    <row r="23" spans="1:46" s="282" customFormat="1">
      <c r="A23" s="270" t="s">
        <v>20</v>
      </c>
      <c r="B23" s="271" t="s">
        <v>21</v>
      </c>
      <c r="C23" s="528" t="s">
        <v>697</v>
      </c>
      <c r="D23" s="562" t="s">
        <v>1833</v>
      </c>
      <c r="E23" s="562" t="s">
        <v>1791</v>
      </c>
      <c r="F23" s="530"/>
      <c r="G23" s="531">
        <v>41524</v>
      </c>
      <c r="H23" s="532">
        <f t="shared" ca="1" si="0"/>
        <v>4656.9258395833313</v>
      </c>
      <c r="I23" s="529" t="s">
        <v>889</v>
      </c>
      <c r="J23" s="533">
        <v>78570</v>
      </c>
      <c r="K23" s="529" t="s">
        <v>62</v>
      </c>
      <c r="L23" s="534">
        <v>661527340</v>
      </c>
      <c r="M23" s="534"/>
      <c r="N23" s="560" t="s">
        <v>890</v>
      </c>
      <c r="O23" s="536"/>
      <c r="P23" s="530"/>
      <c r="Q23" s="537"/>
      <c r="R23" s="538"/>
      <c r="S23" s="478">
        <v>290</v>
      </c>
      <c r="T23" s="479"/>
      <c r="U23" s="482">
        <v>290</v>
      </c>
      <c r="V23" s="482"/>
      <c r="W23" s="482"/>
      <c r="X23" s="482"/>
      <c r="Y23" s="482"/>
      <c r="Z23" s="482"/>
      <c r="AA23" s="482"/>
      <c r="AB23" s="482"/>
      <c r="AC23" s="482"/>
      <c r="AD23" s="539">
        <f>SUM(U23:AC23)</f>
        <v>290</v>
      </c>
      <c r="AE23" s="536" t="s">
        <v>1827</v>
      </c>
      <c r="AF23" s="570"/>
      <c r="AG23" s="570"/>
      <c r="AH23" s="570"/>
      <c r="AI23" s="570"/>
      <c r="AJ23" s="570"/>
      <c r="AK23" s="570"/>
      <c r="AL23" s="570"/>
      <c r="AM23" s="570"/>
      <c r="AN23" s="570"/>
      <c r="AO23" s="570"/>
      <c r="AP23" s="570"/>
      <c r="AQ23" s="570"/>
      <c r="AR23" s="570"/>
      <c r="AS23" s="570"/>
      <c r="AT23" s="570"/>
    </row>
    <row r="24" spans="1:46" s="282" customFormat="1">
      <c r="A24" s="270" t="s">
        <v>20</v>
      </c>
      <c r="B24" s="271" t="s">
        <v>21</v>
      </c>
      <c r="C24" s="528" t="s">
        <v>697</v>
      </c>
      <c r="D24" s="609" t="s">
        <v>1757</v>
      </c>
      <c r="E24" s="609" t="s">
        <v>1758</v>
      </c>
      <c r="F24" s="536"/>
      <c r="G24" s="558">
        <v>27911</v>
      </c>
      <c r="H24" s="532">
        <f t="shared" ca="1" si="0"/>
        <v>18269.925839583331</v>
      </c>
      <c r="I24" s="536"/>
      <c r="J24" s="536"/>
      <c r="K24" s="536"/>
      <c r="L24" s="536"/>
      <c r="M24" s="536"/>
      <c r="N24" s="536"/>
      <c r="O24" s="536"/>
      <c r="P24" s="530"/>
      <c r="Q24" s="537"/>
      <c r="R24" s="538"/>
      <c r="S24" s="478">
        <v>350</v>
      </c>
      <c r="T24" s="479"/>
      <c r="U24" s="482">
        <v>150</v>
      </c>
      <c r="V24" s="482">
        <v>100</v>
      </c>
      <c r="W24" s="482">
        <v>100</v>
      </c>
      <c r="X24" s="482"/>
      <c r="Y24" s="482"/>
      <c r="Z24" s="482"/>
      <c r="AA24" s="482"/>
      <c r="AB24" s="482"/>
      <c r="AC24" s="482"/>
      <c r="AD24" s="539">
        <f>SUM(U24:AC24)</f>
        <v>350</v>
      </c>
      <c r="AE24" s="536" t="s">
        <v>1827</v>
      </c>
      <c r="AF24" s="570"/>
      <c r="AG24" s="570"/>
      <c r="AH24" s="570"/>
      <c r="AI24" s="570"/>
      <c r="AJ24" s="570"/>
      <c r="AK24" s="570"/>
      <c r="AL24" s="570"/>
      <c r="AM24" s="570"/>
      <c r="AN24" s="570"/>
      <c r="AO24" s="570"/>
      <c r="AP24" s="570"/>
      <c r="AQ24" s="570"/>
      <c r="AR24" s="570"/>
      <c r="AS24" s="570"/>
      <c r="AT24" s="570"/>
    </row>
    <row r="25" spans="1:46" s="282" customFormat="1">
      <c r="A25" s="270" t="s">
        <v>20</v>
      </c>
      <c r="B25" s="271" t="s">
        <v>21</v>
      </c>
      <c r="C25" s="528" t="s">
        <v>697</v>
      </c>
      <c r="D25" s="562" t="s">
        <v>905</v>
      </c>
      <c r="E25" s="562" t="s">
        <v>906</v>
      </c>
      <c r="F25" s="530"/>
      <c r="G25" s="531">
        <v>41231</v>
      </c>
      <c r="H25" s="532">
        <f t="shared" ca="1" si="0"/>
        <v>4949.9258395833313</v>
      </c>
      <c r="I25" s="529" t="s">
        <v>907</v>
      </c>
      <c r="J25" s="533">
        <v>78570</v>
      </c>
      <c r="K25" s="529" t="s">
        <v>62</v>
      </c>
      <c r="L25" s="534">
        <v>611761949</v>
      </c>
      <c r="M25" s="534">
        <v>601173669</v>
      </c>
      <c r="N25" s="560" t="s">
        <v>908</v>
      </c>
      <c r="O25" s="536"/>
      <c r="P25" s="530"/>
      <c r="Q25" s="537"/>
      <c r="R25" s="538"/>
      <c r="S25" s="478">
        <v>230</v>
      </c>
      <c r="T25" s="479"/>
      <c r="U25" s="482">
        <v>230</v>
      </c>
      <c r="V25" s="482"/>
      <c r="W25" s="482"/>
      <c r="X25" s="482"/>
      <c r="Y25" s="482"/>
      <c r="Z25" s="482"/>
      <c r="AA25" s="482"/>
      <c r="AB25" s="482"/>
      <c r="AC25" s="482"/>
      <c r="AD25" s="539">
        <f>SUM(U25:AC25)</f>
        <v>230</v>
      </c>
      <c r="AE25" s="536" t="str">
        <f>AE21</f>
        <v>Prix car prise en charge PASS SPORT</v>
      </c>
      <c r="AF25" s="570"/>
      <c r="AG25" s="570"/>
      <c r="AH25" s="570"/>
      <c r="AI25" s="570"/>
      <c r="AJ25" s="570"/>
      <c r="AK25" s="570"/>
      <c r="AL25" s="570"/>
      <c r="AM25" s="570"/>
      <c r="AN25" s="570"/>
      <c r="AO25" s="570"/>
      <c r="AP25" s="570"/>
      <c r="AQ25" s="570"/>
      <c r="AR25" s="570"/>
      <c r="AS25" s="570"/>
      <c r="AT25" s="570"/>
    </row>
    <row r="26" spans="1:46" s="282" customFormat="1">
      <c r="A26" s="270" t="s">
        <v>20</v>
      </c>
      <c r="B26" s="271" t="s">
        <v>21</v>
      </c>
      <c r="C26" s="528" t="s">
        <v>697</v>
      </c>
      <c r="D26" s="562" t="s">
        <v>887</v>
      </c>
      <c r="E26" s="562" t="s">
        <v>888</v>
      </c>
      <c r="F26" s="530"/>
      <c r="G26" s="531">
        <v>42380</v>
      </c>
      <c r="H26" s="532">
        <f t="shared" ca="1" si="0"/>
        <v>3800.9258395833313</v>
      </c>
      <c r="I26" s="529" t="s">
        <v>889</v>
      </c>
      <c r="J26" s="533">
        <v>78570</v>
      </c>
      <c r="K26" s="529" t="s">
        <v>62</v>
      </c>
      <c r="L26" s="534">
        <v>661527340</v>
      </c>
      <c r="M26" s="534"/>
      <c r="N26" s="560" t="s">
        <v>890</v>
      </c>
      <c r="O26" s="536"/>
      <c r="P26" s="530"/>
      <c r="Q26" s="537"/>
      <c r="R26" s="538"/>
      <c r="S26" s="478">
        <v>250</v>
      </c>
      <c r="T26" s="479"/>
      <c r="U26" s="482">
        <v>250</v>
      </c>
      <c r="V26" s="482"/>
      <c r="W26" s="482"/>
      <c r="X26" s="482"/>
      <c r="Y26" s="482"/>
      <c r="Z26" s="482"/>
      <c r="AA26" s="482"/>
      <c r="AB26" s="482"/>
      <c r="AC26" s="482"/>
      <c r="AD26" s="539">
        <f>SUM(U26:AC26)</f>
        <v>250</v>
      </c>
      <c r="AE26" s="536" t="s">
        <v>1827</v>
      </c>
      <c r="AF26" s="605"/>
      <c r="AG26" s="570"/>
      <c r="AH26" s="570"/>
      <c r="AI26" s="570"/>
      <c r="AJ26" s="570"/>
      <c r="AK26" s="570"/>
      <c r="AL26" s="570"/>
      <c r="AM26" s="570"/>
      <c r="AN26" s="570"/>
      <c r="AO26" s="570"/>
      <c r="AP26" s="570"/>
      <c r="AQ26" s="570"/>
      <c r="AR26" s="570"/>
      <c r="AS26" s="570"/>
      <c r="AT26" s="570"/>
    </row>
    <row r="27" spans="1:46" s="282" customFormat="1">
      <c r="A27" s="270"/>
      <c r="B27" s="271"/>
      <c r="C27" s="528" t="s">
        <v>697</v>
      </c>
      <c r="D27" s="562" t="s">
        <v>1817</v>
      </c>
      <c r="E27" s="562" t="s">
        <v>1818</v>
      </c>
      <c r="F27" s="530"/>
      <c r="G27" s="531">
        <v>43453</v>
      </c>
      <c r="H27" s="532">
        <f t="shared" ca="1" si="0"/>
        <v>2727.9258395833313</v>
      </c>
      <c r="I27" s="529"/>
      <c r="J27" s="533"/>
      <c r="K27" s="529"/>
      <c r="L27" s="534"/>
      <c r="M27" s="534"/>
      <c r="N27" s="560"/>
      <c r="O27" s="536"/>
      <c r="P27" s="530"/>
      <c r="Q27" s="537"/>
      <c r="R27" s="538"/>
      <c r="S27" s="478">
        <v>250</v>
      </c>
      <c r="T27" s="479"/>
      <c r="U27" s="482">
        <v>250</v>
      </c>
      <c r="V27" s="482"/>
      <c r="W27" s="482"/>
      <c r="X27" s="482"/>
      <c r="Y27" s="482"/>
      <c r="Z27" s="482"/>
      <c r="AA27" s="482"/>
      <c r="AB27" s="482"/>
      <c r="AC27" s="482"/>
      <c r="AD27" s="539">
        <v>250</v>
      </c>
      <c r="AE27" s="536" t="s">
        <v>1827</v>
      </c>
      <c r="AF27" s="570"/>
      <c r="AG27" s="570"/>
      <c r="AH27" s="570"/>
      <c r="AI27" s="570"/>
      <c r="AJ27" s="570"/>
      <c r="AK27" s="570"/>
      <c r="AL27" s="570"/>
      <c r="AM27" s="570"/>
      <c r="AN27" s="570"/>
      <c r="AO27" s="570"/>
      <c r="AP27" s="570"/>
      <c r="AQ27" s="570"/>
      <c r="AR27" s="570"/>
      <c r="AS27" s="570"/>
      <c r="AT27" s="570"/>
    </row>
    <row r="28" spans="1:46" s="570" customFormat="1">
      <c r="A28" s="529" t="s">
        <v>20</v>
      </c>
      <c r="B28" s="533" t="s">
        <v>21</v>
      </c>
      <c r="C28" s="528" t="s">
        <v>698</v>
      </c>
      <c r="D28" s="562" t="s">
        <v>1863</v>
      </c>
      <c r="E28" s="562" t="s">
        <v>1864</v>
      </c>
      <c r="F28" s="530"/>
      <c r="G28" s="531">
        <v>30317</v>
      </c>
      <c r="H28" s="532">
        <f t="shared" ref="H28" ca="1" si="1">G$1-G28</f>
        <v>15863.925839583331</v>
      </c>
      <c r="I28" s="529" t="s">
        <v>390</v>
      </c>
      <c r="J28" s="533">
        <v>78570</v>
      </c>
      <c r="K28" s="529" t="s">
        <v>62</v>
      </c>
      <c r="L28" s="534">
        <v>613570334</v>
      </c>
      <c r="M28" s="534">
        <v>139749633</v>
      </c>
      <c r="N28" s="540" t="s">
        <v>391</v>
      </c>
      <c r="O28" s="536"/>
      <c r="P28" s="530"/>
      <c r="Q28" s="537"/>
      <c r="R28" s="538"/>
      <c r="S28" s="478">
        <v>232</v>
      </c>
      <c r="T28" s="479"/>
      <c r="U28" s="482">
        <v>232</v>
      </c>
      <c r="V28" s="482"/>
      <c r="W28" s="482"/>
      <c r="X28" s="482"/>
      <c r="Y28" s="482"/>
      <c r="Z28" s="482"/>
      <c r="AA28" s="482"/>
      <c r="AB28" s="482"/>
      <c r="AC28" s="482"/>
      <c r="AD28" s="539">
        <f t="shared" ref="AD28" si="2">SUM(U28:AC28)</f>
        <v>232</v>
      </c>
      <c r="AE28" s="536" t="s">
        <v>1866</v>
      </c>
      <c r="AF28" s="570">
        <f>350-232</f>
        <v>118</v>
      </c>
    </row>
    <row r="29" spans="1:46" s="570" customFormat="1">
      <c r="A29" s="638" t="s">
        <v>20</v>
      </c>
      <c r="B29" s="528" t="s">
        <v>21</v>
      </c>
      <c r="C29" s="528" t="s">
        <v>697</v>
      </c>
      <c r="D29" s="611" t="s">
        <v>344</v>
      </c>
      <c r="E29" s="611" t="s">
        <v>388</v>
      </c>
      <c r="F29" s="530" t="s">
        <v>389</v>
      </c>
      <c r="G29" s="558">
        <v>15874</v>
      </c>
      <c r="H29" s="639">
        <f t="shared" ca="1" si="0"/>
        <v>30306.925839583331</v>
      </c>
      <c r="I29" s="638" t="s">
        <v>390</v>
      </c>
      <c r="J29" s="528">
        <v>78570</v>
      </c>
      <c r="K29" s="638" t="s">
        <v>62</v>
      </c>
      <c r="L29" s="640">
        <v>613570334</v>
      </c>
      <c r="M29" s="640">
        <v>139749633</v>
      </c>
      <c r="N29" s="641" t="s">
        <v>391</v>
      </c>
      <c r="O29" s="536"/>
      <c r="P29" s="530"/>
      <c r="Q29" s="537"/>
      <c r="R29" s="538"/>
      <c r="S29" s="478">
        <v>39</v>
      </c>
      <c r="T29" s="479"/>
      <c r="U29" s="482">
        <v>39</v>
      </c>
      <c r="V29" s="482"/>
      <c r="W29" s="482"/>
      <c r="X29" s="482"/>
      <c r="Y29" s="482"/>
      <c r="Z29" s="482"/>
      <c r="AA29" s="482"/>
      <c r="AB29" s="482"/>
      <c r="AC29" s="482"/>
      <c r="AD29" s="539">
        <f t="shared" ref="AD29:AD42" si="3">SUM(U29:AC29)</f>
        <v>39</v>
      </c>
      <c r="AE29" s="536" t="s">
        <v>1867</v>
      </c>
      <c r="AL29" s="570" t="s">
        <v>1868</v>
      </c>
    </row>
    <row r="30" spans="1:46">
      <c r="A30" s="270" t="s">
        <v>20</v>
      </c>
      <c r="B30" s="271" t="s">
        <v>21</v>
      </c>
      <c r="C30" s="528" t="s">
        <v>697</v>
      </c>
      <c r="D30" s="562" t="s">
        <v>1277</v>
      </c>
      <c r="E30" s="562" t="s">
        <v>1281</v>
      </c>
      <c r="F30" s="530"/>
      <c r="G30" s="531">
        <v>42290</v>
      </c>
      <c r="H30" s="532">
        <f t="shared" ca="1" si="0"/>
        <v>3890.9258395833313</v>
      </c>
      <c r="I30" s="529" t="s">
        <v>1279</v>
      </c>
      <c r="J30" s="533">
        <v>78700</v>
      </c>
      <c r="K30" s="529" t="s">
        <v>109</v>
      </c>
      <c r="L30" s="534">
        <v>627414916</v>
      </c>
      <c r="M30" s="534">
        <v>676597223</v>
      </c>
      <c r="N30" s="540" t="s">
        <v>1280</v>
      </c>
      <c r="O30" s="536"/>
      <c r="P30" s="530"/>
      <c r="Q30" s="537"/>
      <c r="R30" s="538"/>
      <c r="S30" s="478">
        <v>462.5</v>
      </c>
      <c r="T30" s="479"/>
      <c r="U30" s="482">
        <v>150</v>
      </c>
      <c r="V30" s="482">
        <v>100</v>
      </c>
      <c r="W30" s="482">
        <v>212.5</v>
      </c>
      <c r="X30" s="482"/>
      <c r="Y30" s="482"/>
      <c r="Z30" s="482"/>
      <c r="AA30" s="482"/>
      <c r="AB30" s="482"/>
      <c r="AC30" s="482"/>
      <c r="AD30" s="539">
        <f t="shared" si="3"/>
        <v>462.5</v>
      </c>
      <c r="AE30" s="536" t="s">
        <v>1835</v>
      </c>
      <c r="AF30" s="570"/>
      <c r="AG30" s="570"/>
      <c r="AH30" s="570"/>
      <c r="AI30" s="570"/>
      <c r="AJ30" s="570"/>
      <c r="AK30" s="570"/>
      <c r="AL30" s="570"/>
      <c r="AM30" s="570"/>
      <c r="AN30" s="570"/>
      <c r="AO30" s="570"/>
      <c r="AP30" s="570"/>
      <c r="AQ30" s="570"/>
      <c r="AR30" s="570"/>
      <c r="AS30" s="570"/>
      <c r="AT30" s="570"/>
    </row>
    <row r="31" spans="1:46">
      <c r="A31" s="270" t="s">
        <v>20</v>
      </c>
      <c r="B31" s="271" t="s">
        <v>21</v>
      </c>
      <c r="C31" s="528" t="s">
        <v>697</v>
      </c>
      <c r="D31" s="562" t="s">
        <v>1277</v>
      </c>
      <c r="E31" s="562" t="s">
        <v>1278</v>
      </c>
      <c r="F31" s="530"/>
      <c r="G31" s="531">
        <v>43334</v>
      </c>
      <c r="H31" s="532">
        <f t="shared" ca="1" si="0"/>
        <v>2846.9258395833313</v>
      </c>
      <c r="I31" s="529" t="s">
        <v>1279</v>
      </c>
      <c r="J31" s="533">
        <v>78700</v>
      </c>
      <c r="K31" s="529" t="s">
        <v>109</v>
      </c>
      <c r="L31" s="534">
        <v>627414916</v>
      </c>
      <c r="M31" s="534">
        <v>676597223</v>
      </c>
      <c r="N31" s="540" t="s">
        <v>1280</v>
      </c>
      <c r="O31" s="570"/>
      <c r="P31" s="530"/>
      <c r="Q31" s="537"/>
      <c r="R31" s="538"/>
      <c r="S31" s="478">
        <v>0</v>
      </c>
      <c r="T31" s="479"/>
      <c r="U31" s="482">
        <f>Y51</f>
        <v>0</v>
      </c>
      <c r="V31" s="482"/>
      <c r="W31" s="482"/>
      <c r="X31" s="482"/>
      <c r="Y31" s="482"/>
      <c r="Z31" s="482"/>
      <c r="AA31" s="482"/>
      <c r="AB31" s="482"/>
      <c r="AC31" s="482"/>
      <c r="AD31" s="539">
        <f t="shared" si="3"/>
        <v>0</v>
      </c>
      <c r="AE31" s="536" t="s">
        <v>1836</v>
      </c>
      <c r="AF31" s="570"/>
      <c r="AG31" s="570"/>
      <c r="AH31" s="570"/>
      <c r="AI31" s="570"/>
      <c r="AJ31" s="570"/>
      <c r="AK31" s="570"/>
      <c r="AL31" s="570"/>
      <c r="AM31" s="570"/>
      <c r="AN31" s="570"/>
      <c r="AO31" s="570"/>
      <c r="AP31" s="570"/>
      <c r="AQ31" s="570"/>
      <c r="AR31" s="570"/>
      <c r="AS31" s="570"/>
      <c r="AT31" s="570"/>
    </row>
    <row r="32" spans="1:46" s="282" customFormat="1">
      <c r="A32" s="270" t="s">
        <v>20</v>
      </c>
      <c r="B32" s="271" t="s">
        <v>21</v>
      </c>
      <c r="C32" s="528" t="s">
        <v>697</v>
      </c>
      <c r="D32" s="562" t="s">
        <v>883</v>
      </c>
      <c r="E32" s="562" t="s">
        <v>884</v>
      </c>
      <c r="F32" s="530"/>
      <c r="G32" s="531">
        <v>42875</v>
      </c>
      <c r="H32" s="532">
        <f t="shared" ca="1" si="0"/>
        <v>3305.9258395833313</v>
      </c>
      <c r="I32" s="529" t="s">
        <v>885</v>
      </c>
      <c r="J32" s="533">
        <v>78780</v>
      </c>
      <c r="K32" s="529" t="s">
        <v>20</v>
      </c>
      <c r="L32" s="534">
        <v>698990117</v>
      </c>
      <c r="M32" s="534"/>
      <c r="N32" s="540" t="s">
        <v>886</v>
      </c>
      <c r="O32" s="536"/>
      <c r="P32" s="530"/>
      <c r="Q32" s="537"/>
      <c r="R32" s="538"/>
      <c r="S32" s="478">
        <v>250</v>
      </c>
      <c r="T32" s="479"/>
      <c r="U32" s="482">
        <v>250</v>
      </c>
      <c r="V32" s="482"/>
      <c r="W32" s="482"/>
      <c r="X32" s="482"/>
      <c r="Y32" s="482"/>
      <c r="Z32" s="482"/>
      <c r="AA32" s="482"/>
      <c r="AB32" s="482"/>
      <c r="AC32" s="482"/>
      <c r="AD32" s="539">
        <f t="shared" si="3"/>
        <v>250</v>
      </c>
      <c r="AE32" s="536" t="s">
        <v>1827</v>
      </c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</row>
    <row r="33" spans="1:46">
      <c r="A33" s="270" t="s">
        <v>20</v>
      </c>
      <c r="B33" s="271" t="s">
        <v>21</v>
      </c>
      <c r="C33" s="528" t="s">
        <v>698</v>
      </c>
      <c r="D33" s="562" t="s">
        <v>782</v>
      </c>
      <c r="E33" s="562" t="s">
        <v>783</v>
      </c>
      <c r="F33" s="559" t="s">
        <v>786</v>
      </c>
      <c r="G33" s="531">
        <v>42054</v>
      </c>
      <c r="H33" s="532">
        <f t="shared" ca="1" si="0"/>
        <v>4126.9258395833313</v>
      </c>
      <c r="I33" s="529" t="s">
        <v>784</v>
      </c>
      <c r="J33" s="533">
        <v>78780</v>
      </c>
      <c r="K33" s="529" t="s">
        <v>20</v>
      </c>
      <c r="L33" s="534">
        <v>636743106</v>
      </c>
      <c r="M33" s="534"/>
      <c r="N33" s="540" t="s">
        <v>785</v>
      </c>
      <c r="O33" s="536"/>
      <c r="P33" s="530"/>
      <c r="Q33" s="537"/>
      <c r="R33" s="538"/>
      <c r="S33" s="478">
        <v>290</v>
      </c>
      <c r="T33" s="479"/>
      <c r="U33" s="482">
        <v>72.5</v>
      </c>
      <c r="V33" s="482">
        <v>72.5</v>
      </c>
      <c r="W33" s="482">
        <f>72.5*2</f>
        <v>145</v>
      </c>
      <c r="X33" s="482"/>
      <c r="Y33" s="482"/>
      <c r="Z33" s="482"/>
      <c r="AA33" s="482"/>
      <c r="AB33" s="482"/>
      <c r="AC33" s="482"/>
      <c r="AD33" s="539">
        <f t="shared" si="3"/>
        <v>290</v>
      </c>
      <c r="AE33" s="536" t="s">
        <v>1827</v>
      </c>
      <c r="AF33" s="570"/>
      <c r="AG33" s="570"/>
      <c r="AH33" s="570"/>
      <c r="AI33" s="570"/>
      <c r="AJ33" s="570"/>
      <c r="AK33" s="570"/>
      <c r="AL33" s="570"/>
      <c r="AM33" s="570"/>
      <c r="AN33" s="570"/>
      <c r="AO33" s="570"/>
      <c r="AP33" s="570"/>
      <c r="AQ33" s="570"/>
      <c r="AR33" s="570"/>
      <c r="AS33" s="570"/>
      <c r="AT33" s="570"/>
    </row>
    <row r="34" spans="1:46" s="282" customFormat="1">
      <c r="A34" s="270" t="s">
        <v>20</v>
      </c>
      <c r="B34" s="271" t="s">
        <v>21</v>
      </c>
      <c r="C34" s="528" t="s">
        <v>697</v>
      </c>
      <c r="D34" s="562" t="s">
        <v>1787</v>
      </c>
      <c r="E34" s="562" t="s">
        <v>1869</v>
      </c>
      <c r="F34" s="530"/>
      <c r="G34" s="531">
        <v>29247</v>
      </c>
      <c r="H34" s="532">
        <f t="shared" ca="1" si="0"/>
        <v>16933.925839583331</v>
      </c>
      <c r="I34" s="529" t="s">
        <v>385</v>
      </c>
      <c r="J34" s="533">
        <v>78260</v>
      </c>
      <c r="K34" s="529" t="s">
        <v>386</v>
      </c>
      <c r="L34" s="534">
        <v>610098868</v>
      </c>
      <c r="M34" s="534"/>
      <c r="N34" s="540" t="s">
        <v>387</v>
      </c>
      <c r="O34" s="536"/>
      <c r="P34" s="530"/>
      <c r="Q34" s="537"/>
      <c r="R34" s="538"/>
      <c r="S34" s="478">
        <v>340</v>
      </c>
      <c r="T34" s="479"/>
      <c r="U34" s="482">
        <v>140</v>
      </c>
      <c r="V34" s="482">
        <v>100</v>
      </c>
      <c r="W34" s="482">
        <v>100</v>
      </c>
      <c r="X34" s="482"/>
      <c r="Y34" s="482"/>
      <c r="Z34" s="482"/>
      <c r="AA34" s="482"/>
      <c r="AB34" s="482"/>
      <c r="AC34" s="482"/>
      <c r="AD34" s="539">
        <f t="shared" si="3"/>
        <v>340</v>
      </c>
      <c r="AE34" s="536" t="s">
        <v>1837</v>
      </c>
      <c r="AF34" s="570"/>
      <c r="AG34" s="570"/>
      <c r="AH34" s="570"/>
      <c r="AI34" s="570"/>
      <c r="AJ34" s="570"/>
      <c r="AK34" s="570"/>
      <c r="AL34" s="570"/>
      <c r="AM34" s="570"/>
      <c r="AN34" s="570"/>
      <c r="AO34" s="570"/>
      <c r="AP34" s="570"/>
      <c r="AQ34" s="570"/>
      <c r="AR34" s="570"/>
      <c r="AS34" s="570"/>
      <c r="AT34" s="570"/>
    </row>
    <row r="35" spans="1:46" s="282" customFormat="1">
      <c r="A35" s="172" t="s">
        <v>20</v>
      </c>
      <c r="B35" s="173" t="s">
        <v>21</v>
      </c>
      <c r="C35" s="528" t="s">
        <v>697</v>
      </c>
      <c r="D35" s="611" t="s">
        <v>1838</v>
      </c>
      <c r="E35" s="611" t="s">
        <v>758</v>
      </c>
      <c r="F35" s="528"/>
      <c r="G35" s="531">
        <v>42807</v>
      </c>
      <c r="H35" s="532">
        <f t="shared" ca="1" si="0"/>
        <v>3373.9258395833313</v>
      </c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478">
        <v>250</v>
      </c>
      <c r="T35" s="479"/>
      <c r="U35" s="482">
        <v>250</v>
      </c>
      <c r="V35" s="482"/>
      <c r="W35" s="482"/>
      <c r="X35" s="482"/>
      <c r="Y35" s="482"/>
      <c r="Z35" s="482"/>
      <c r="AA35" s="482"/>
      <c r="AB35" s="482"/>
      <c r="AC35" s="482"/>
      <c r="AD35" s="539">
        <f t="shared" si="3"/>
        <v>250</v>
      </c>
      <c r="AE35" s="536" t="s">
        <v>1827</v>
      </c>
      <c r="AF35" s="570"/>
      <c r="AG35" s="570"/>
      <c r="AH35" s="570"/>
      <c r="AI35" s="570"/>
      <c r="AJ35" s="570"/>
      <c r="AK35" s="570"/>
      <c r="AL35" s="570"/>
      <c r="AM35" s="570"/>
      <c r="AN35" s="570"/>
      <c r="AO35" s="570"/>
      <c r="AP35" s="570"/>
      <c r="AQ35" s="570"/>
      <c r="AR35" s="570"/>
      <c r="AS35" s="570"/>
      <c r="AT35" s="570"/>
    </row>
    <row r="36" spans="1:46" s="282" customFormat="1">
      <c r="A36" s="270" t="s">
        <v>20</v>
      </c>
      <c r="B36" s="271" t="s">
        <v>21</v>
      </c>
      <c r="C36" s="528" t="s">
        <v>697</v>
      </c>
      <c r="D36" s="562" t="s">
        <v>1788</v>
      </c>
      <c r="E36" s="562" t="s">
        <v>537</v>
      </c>
      <c r="F36" s="530"/>
      <c r="G36" s="531">
        <v>43737</v>
      </c>
      <c r="H36" s="532">
        <f t="shared" ca="1" si="0"/>
        <v>2443.9258395833313</v>
      </c>
      <c r="I36" s="529" t="s">
        <v>889</v>
      </c>
      <c r="J36" s="533">
        <v>78570</v>
      </c>
      <c r="K36" s="529" t="s">
        <v>62</v>
      </c>
      <c r="L36" s="534">
        <v>661527340</v>
      </c>
      <c r="M36" s="534"/>
      <c r="N36" s="560" t="s">
        <v>890</v>
      </c>
      <c r="O36" s="536"/>
      <c r="P36" s="530"/>
      <c r="Q36" s="537"/>
      <c r="R36" s="538"/>
      <c r="S36" s="478">
        <v>250</v>
      </c>
      <c r="T36" s="479"/>
      <c r="U36" s="482">
        <v>250</v>
      </c>
      <c r="V36" s="482"/>
      <c r="W36" s="482"/>
      <c r="X36" s="482"/>
      <c r="Y36" s="482"/>
      <c r="Z36" s="482"/>
      <c r="AA36" s="482"/>
      <c r="AB36" s="482"/>
      <c r="AC36" s="482"/>
      <c r="AD36" s="539">
        <f t="shared" si="3"/>
        <v>250</v>
      </c>
      <c r="AE36" s="536" t="s">
        <v>1827</v>
      </c>
      <c r="AF36" s="570"/>
      <c r="AG36" s="570"/>
      <c r="AH36" s="570"/>
      <c r="AI36" s="570"/>
      <c r="AJ36" s="570">
        <v>250</v>
      </c>
      <c r="AK36" s="570"/>
      <c r="AL36" s="570"/>
      <c r="AM36" s="570"/>
      <c r="AN36" s="570"/>
      <c r="AO36" s="570"/>
      <c r="AP36" s="570"/>
      <c r="AQ36" s="570"/>
      <c r="AR36" s="570"/>
      <c r="AS36" s="570"/>
      <c r="AT36" s="570"/>
    </row>
    <row r="37" spans="1:46" s="282" customFormat="1">
      <c r="A37" s="270" t="s">
        <v>20</v>
      </c>
      <c r="B37" s="271" t="s">
        <v>21</v>
      </c>
      <c r="C37" s="528" t="s">
        <v>697</v>
      </c>
      <c r="D37" s="562" t="s">
        <v>923</v>
      </c>
      <c r="E37" s="562" t="s">
        <v>933</v>
      </c>
      <c r="F37" s="559"/>
      <c r="G37" s="531">
        <v>42157</v>
      </c>
      <c r="H37" s="532">
        <f t="shared" ca="1" si="0"/>
        <v>4023.9258395833313</v>
      </c>
      <c r="I37" s="529" t="s">
        <v>924</v>
      </c>
      <c r="J37" s="533">
        <v>78510</v>
      </c>
      <c r="K37" s="529" t="s">
        <v>149</v>
      </c>
      <c r="L37" s="534" t="s">
        <v>925</v>
      </c>
      <c r="M37" s="534"/>
      <c r="N37" s="540" t="s">
        <v>926</v>
      </c>
      <c r="O37" s="536"/>
      <c r="P37" s="530"/>
      <c r="Q37" s="537"/>
      <c r="R37" s="538"/>
      <c r="S37" s="478">
        <v>268.25</v>
      </c>
      <c r="T37" s="479"/>
      <c r="U37" s="482">
        <f>S37</f>
        <v>268.25</v>
      </c>
      <c r="V37" s="482"/>
      <c r="W37" s="482"/>
      <c r="X37" s="482"/>
      <c r="Y37" s="482"/>
      <c r="Z37" s="482"/>
      <c r="AA37" s="482"/>
      <c r="AB37" s="482"/>
      <c r="AC37" s="482"/>
      <c r="AD37" s="539">
        <f t="shared" si="3"/>
        <v>268.25</v>
      </c>
      <c r="AE37" s="536" t="s">
        <v>1839</v>
      </c>
      <c r="AF37" s="570"/>
      <c r="AG37" s="570"/>
      <c r="AH37" s="570">
        <v>290</v>
      </c>
      <c r="AI37" s="570"/>
      <c r="AJ37" s="570">
        <f>AJ36*0.85</f>
        <v>212.5</v>
      </c>
      <c r="AK37" s="570"/>
      <c r="AL37" s="570"/>
      <c r="AM37" s="570"/>
      <c r="AN37" s="570"/>
      <c r="AO37" s="570"/>
      <c r="AP37" s="570"/>
      <c r="AQ37" s="570"/>
      <c r="AR37" s="570"/>
      <c r="AS37" s="570"/>
      <c r="AT37" s="570"/>
    </row>
    <row r="38" spans="1:46" s="282" customFormat="1">
      <c r="A38" s="270" t="s">
        <v>20</v>
      </c>
      <c r="B38" s="271" t="s">
        <v>21</v>
      </c>
      <c r="C38" s="528" t="s">
        <v>697</v>
      </c>
      <c r="D38" s="562" t="s">
        <v>923</v>
      </c>
      <c r="E38" s="562" t="s">
        <v>937</v>
      </c>
      <c r="F38" s="530"/>
      <c r="G38" s="531">
        <v>43076</v>
      </c>
      <c r="H38" s="532">
        <f t="shared" ca="1" si="0"/>
        <v>3104.9258395833313</v>
      </c>
      <c r="I38" s="529" t="s">
        <v>924</v>
      </c>
      <c r="J38" s="533">
        <v>78510</v>
      </c>
      <c r="K38" s="529" t="s">
        <v>149</v>
      </c>
      <c r="L38" s="534" t="s">
        <v>925</v>
      </c>
      <c r="M38" s="534"/>
      <c r="N38" s="540" t="s">
        <v>926</v>
      </c>
      <c r="O38" s="536"/>
      <c r="P38" s="530"/>
      <c r="Q38" s="537"/>
      <c r="R38" s="538"/>
      <c r="S38" s="478">
        <v>268.25</v>
      </c>
      <c r="T38" s="479"/>
      <c r="U38" s="482">
        <f>S38</f>
        <v>268.25</v>
      </c>
      <c r="V38" s="482"/>
      <c r="W38" s="482"/>
      <c r="X38" s="482"/>
      <c r="Y38" s="482"/>
      <c r="Z38" s="482"/>
      <c r="AA38" s="482"/>
      <c r="AB38" s="482"/>
      <c r="AC38" s="482"/>
      <c r="AD38" s="539">
        <f t="shared" si="3"/>
        <v>268.25</v>
      </c>
      <c r="AE38" s="536" t="s">
        <v>1840</v>
      </c>
      <c r="AF38" s="570"/>
      <c r="AG38" s="570"/>
      <c r="AH38" s="570">
        <v>150</v>
      </c>
      <c r="AI38" s="570"/>
      <c r="AJ38" s="570"/>
      <c r="AK38" s="570"/>
      <c r="AL38" s="570"/>
      <c r="AM38" s="570"/>
      <c r="AN38" s="570"/>
      <c r="AO38" s="570"/>
      <c r="AP38" s="570"/>
      <c r="AQ38" s="570"/>
      <c r="AR38" s="570"/>
      <c r="AS38" s="570"/>
      <c r="AT38" s="570"/>
    </row>
    <row r="39" spans="1:46">
      <c r="A39" s="270" t="s">
        <v>20</v>
      </c>
      <c r="B39" s="271" t="s">
        <v>21</v>
      </c>
      <c r="C39" s="574" t="s">
        <v>697</v>
      </c>
      <c r="D39" s="610" t="s">
        <v>100</v>
      </c>
      <c r="E39" s="610" t="s">
        <v>101</v>
      </c>
      <c r="F39" s="576" t="s">
        <v>623</v>
      </c>
      <c r="G39" s="577">
        <v>22380</v>
      </c>
      <c r="H39" s="578">
        <f t="shared" ca="1" si="0"/>
        <v>23800.925839583331</v>
      </c>
      <c r="I39" s="575" t="s">
        <v>102</v>
      </c>
      <c r="J39" s="579">
        <v>78570</v>
      </c>
      <c r="K39" s="575" t="s">
        <v>62</v>
      </c>
      <c r="L39" s="580">
        <v>675787305</v>
      </c>
      <c r="M39" s="580"/>
      <c r="N39" s="589" t="s">
        <v>103</v>
      </c>
      <c r="O39" s="582"/>
      <c r="P39" s="576"/>
      <c r="Q39" s="583"/>
      <c r="R39" s="584"/>
      <c r="S39" s="585">
        <v>0</v>
      </c>
      <c r="T39" s="586"/>
      <c r="U39" s="587"/>
      <c r="V39" s="587"/>
      <c r="W39" s="587"/>
      <c r="X39" s="587"/>
      <c r="Y39" s="587"/>
      <c r="Z39" s="587"/>
      <c r="AA39" s="587"/>
      <c r="AB39" s="587"/>
      <c r="AC39" s="587"/>
      <c r="AD39" s="588">
        <f t="shared" si="3"/>
        <v>0</v>
      </c>
      <c r="AE39" s="536" t="s">
        <v>1841</v>
      </c>
      <c r="AF39" s="570"/>
      <c r="AG39" s="570"/>
      <c r="AH39" s="570">
        <v>80</v>
      </c>
      <c r="AI39" s="570"/>
      <c r="AJ39" s="570"/>
      <c r="AK39" s="570"/>
      <c r="AL39" s="570"/>
      <c r="AM39" s="570"/>
      <c r="AN39" s="570"/>
      <c r="AO39" s="570"/>
      <c r="AP39" s="570"/>
      <c r="AQ39" s="570"/>
      <c r="AR39" s="570"/>
      <c r="AS39" s="570"/>
      <c r="AT39" s="570"/>
    </row>
    <row r="40" spans="1:46">
      <c r="A40" s="270" t="s">
        <v>20</v>
      </c>
      <c r="B40" s="271" t="s">
        <v>21</v>
      </c>
      <c r="C40" s="574" t="s">
        <v>697</v>
      </c>
      <c r="D40" s="610" t="s">
        <v>383</v>
      </c>
      <c r="E40" s="610" t="s">
        <v>384</v>
      </c>
      <c r="F40" s="576" t="s">
        <v>625</v>
      </c>
      <c r="G40" s="577">
        <v>34503</v>
      </c>
      <c r="H40" s="578">
        <f t="shared" ref="H40:H65" ca="1" si="4">G$1-G40</f>
        <v>11677.925839583331</v>
      </c>
      <c r="I40" s="575" t="s">
        <v>385</v>
      </c>
      <c r="J40" s="579">
        <v>78260</v>
      </c>
      <c r="K40" s="575" t="s">
        <v>386</v>
      </c>
      <c r="L40" s="580">
        <v>610098868</v>
      </c>
      <c r="M40" s="580"/>
      <c r="N40" s="589" t="s">
        <v>387</v>
      </c>
      <c r="O40" s="582"/>
      <c r="P40" s="576"/>
      <c r="Q40" s="583"/>
      <c r="R40" s="584"/>
      <c r="S40" s="585">
        <v>0</v>
      </c>
      <c r="T40" s="586"/>
      <c r="U40" s="587"/>
      <c r="V40" s="587"/>
      <c r="W40" s="587"/>
      <c r="X40" s="587"/>
      <c r="Y40" s="587"/>
      <c r="Z40" s="587"/>
      <c r="AA40" s="587"/>
      <c r="AB40" s="587"/>
      <c r="AC40" s="587"/>
      <c r="AD40" s="588">
        <f t="shared" si="3"/>
        <v>0</v>
      </c>
      <c r="AE40" s="536" t="s">
        <v>1842</v>
      </c>
      <c r="AF40" s="570"/>
      <c r="AG40" s="570"/>
      <c r="AH40" s="570">
        <f>SUM(AH38:AH39)</f>
        <v>230</v>
      </c>
      <c r="AI40" s="570"/>
      <c r="AJ40" s="570"/>
      <c r="AK40" s="570"/>
      <c r="AL40" s="570"/>
      <c r="AM40" s="570"/>
      <c r="AN40" s="570"/>
      <c r="AO40" s="570"/>
      <c r="AP40" s="570"/>
      <c r="AQ40" s="570"/>
      <c r="AR40" s="570"/>
      <c r="AS40" s="570"/>
      <c r="AT40" s="570"/>
    </row>
    <row r="41" spans="1:46">
      <c r="A41" s="270"/>
      <c r="B41" s="271"/>
      <c r="C41" s="528" t="s">
        <v>698</v>
      </c>
      <c r="D41" s="562" t="s">
        <v>1801</v>
      </c>
      <c r="E41" s="562" t="s">
        <v>1802</v>
      </c>
      <c r="F41" s="530"/>
      <c r="G41" s="531">
        <v>43679</v>
      </c>
      <c r="H41" s="532">
        <f t="shared" ca="1" si="4"/>
        <v>2501.9258395833313</v>
      </c>
      <c r="I41" s="529" t="s">
        <v>401</v>
      </c>
      <c r="J41" s="533">
        <v>78570</v>
      </c>
      <c r="K41" s="529" t="s">
        <v>62</v>
      </c>
      <c r="L41" s="534">
        <v>603436908</v>
      </c>
      <c r="M41" s="534">
        <v>635532600</v>
      </c>
      <c r="N41" s="535" t="s">
        <v>402</v>
      </c>
      <c r="O41" s="536"/>
      <c r="P41" s="530"/>
      <c r="Q41" s="537"/>
      <c r="R41" s="538"/>
      <c r="S41" s="478">
        <v>250</v>
      </c>
      <c r="T41" s="479"/>
      <c r="U41" s="482">
        <v>250</v>
      </c>
      <c r="V41" s="482"/>
      <c r="W41" s="482"/>
      <c r="X41" s="482"/>
      <c r="Y41" s="482"/>
      <c r="Z41" s="482"/>
      <c r="AA41" s="482"/>
      <c r="AB41" s="482"/>
      <c r="AC41" s="482"/>
      <c r="AD41" s="539">
        <f t="shared" si="3"/>
        <v>250</v>
      </c>
      <c r="AE41" s="536" t="s">
        <v>1827</v>
      </c>
      <c r="AF41" s="570"/>
      <c r="AG41" s="570"/>
      <c r="AH41" s="570">
        <f>AH37-AH40</f>
        <v>60</v>
      </c>
      <c r="AI41" s="570"/>
      <c r="AJ41" s="570"/>
      <c r="AK41" s="570"/>
      <c r="AL41" s="570"/>
      <c r="AM41" s="570"/>
      <c r="AN41" s="570"/>
      <c r="AO41" s="570"/>
      <c r="AP41" s="570"/>
      <c r="AQ41" s="570"/>
      <c r="AR41" s="570"/>
      <c r="AS41" s="570"/>
      <c r="AT41" s="570"/>
    </row>
    <row r="42" spans="1:46">
      <c r="A42" s="270"/>
      <c r="B42" s="271"/>
      <c r="C42" s="528" t="s">
        <v>697</v>
      </c>
      <c r="D42" s="562" t="s">
        <v>1804</v>
      </c>
      <c r="E42" s="562" t="s">
        <v>1805</v>
      </c>
      <c r="F42" s="530"/>
      <c r="G42" s="531">
        <v>27489</v>
      </c>
      <c r="H42" s="532">
        <f t="shared" ca="1" si="4"/>
        <v>18691.925839583331</v>
      </c>
      <c r="I42" s="529" t="s">
        <v>907</v>
      </c>
      <c r="J42" s="533">
        <v>78570</v>
      </c>
      <c r="K42" s="529" t="s">
        <v>62</v>
      </c>
      <c r="L42" s="534">
        <v>611761949</v>
      </c>
      <c r="M42" s="534">
        <v>601173669</v>
      </c>
      <c r="N42" s="560" t="s">
        <v>908</v>
      </c>
      <c r="O42" s="536"/>
      <c r="P42" s="530"/>
      <c r="Q42" s="537"/>
      <c r="R42" s="538"/>
      <c r="S42" s="478">
        <v>350</v>
      </c>
      <c r="T42" s="479"/>
      <c r="U42" s="482">
        <v>350</v>
      </c>
      <c r="V42" s="482"/>
      <c r="W42" s="482"/>
      <c r="X42" s="482"/>
      <c r="Y42" s="482"/>
      <c r="Z42" s="482"/>
      <c r="AA42" s="482"/>
      <c r="AB42" s="482"/>
      <c r="AC42" s="482"/>
      <c r="AD42" s="539">
        <f t="shared" si="3"/>
        <v>350</v>
      </c>
      <c r="AE42" s="536" t="s">
        <v>1827</v>
      </c>
      <c r="AF42" s="570"/>
      <c r="AG42" s="570"/>
      <c r="AH42" s="570"/>
      <c r="AI42" s="570"/>
      <c r="AJ42" s="570"/>
      <c r="AK42" s="570"/>
      <c r="AL42" s="570"/>
      <c r="AM42" s="570"/>
      <c r="AN42" s="570"/>
      <c r="AO42" s="570"/>
      <c r="AP42" s="570"/>
      <c r="AQ42" s="570"/>
      <c r="AR42" s="570"/>
      <c r="AS42" s="570"/>
      <c r="AT42" s="570"/>
    </row>
    <row r="43" spans="1:46" s="282" customFormat="1">
      <c r="A43" s="270" t="s">
        <v>20</v>
      </c>
      <c r="B43" s="271" t="s">
        <v>21</v>
      </c>
      <c r="C43" s="528" t="s">
        <v>697</v>
      </c>
      <c r="D43" s="609" t="s">
        <v>1763</v>
      </c>
      <c r="E43" s="609" t="s">
        <v>1762</v>
      </c>
      <c r="F43" s="536"/>
      <c r="G43" s="558">
        <v>43405</v>
      </c>
      <c r="H43" s="532">
        <f t="shared" ca="1" si="4"/>
        <v>2775.9258395833313</v>
      </c>
      <c r="I43" s="536"/>
      <c r="J43" s="536"/>
      <c r="K43" s="536"/>
      <c r="L43" s="536"/>
      <c r="M43" s="536"/>
      <c r="N43" s="536"/>
      <c r="O43" s="536"/>
      <c r="P43" s="530"/>
      <c r="Q43" s="537"/>
      <c r="R43" s="538"/>
      <c r="S43" s="478">
        <v>250</v>
      </c>
      <c r="T43" s="479"/>
      <c r="U43" s="482"/>
      <c r="V43" s="482"/>
      <c r="W43" s="482"/>
      <c r="X43" s="482"/>
      <c r="Y43" s="482"/>
      <c r="Z43" s="482"/>
      <c r="AA43" s="482">
        <v>250</v>
      </c>
      <c r="AB43" s="482"/>
      <c r="AC43" s="482"/>
      <c r="AD43" s="539">
        <v>250</v>
      </c>
      <c r="AE43" s="536" t="s">
        <v>1827</v>
      </c>
      <c r="AF43" s="570"/>
      <c r="AG43" s="570"/>
      <c r="AH43" s="570"/>
      <c r="AI43" s="570"/>
      <c r="AJ43" s="570"/>
      <c r="AK43" s="570"/>
      <c r="AL43" s="570"/>
      <c r="AM43" s="570"/>
      <c r="AN43" s="570"/>
      <c r="AO43" s="570"/>
      <c r="AP43" s="570"/>
      <c r="AQ43" s="570"/>
      <c r="AR43" s="570"/>
      <c r="AS43" s="570"/>
      <c r="AT43" s="570"/>
    </row>
    <row r="44" spans="1:46" s="282" customFormat="1">
      <c r="A44" s="172" t="s">
        <v>20</v>
      </c>
      <c r="B44" s="173" t="s">
        <v>21</v>
      </c>
      <c r="C44" s="528" t="s">
        <v>698</v>
      </c>
      <c r="D44" s="562" t="s">
        <v>1346</v>
      </c>
      <c r="E44" s="562" t="s">
        <v>1347</v>
      </c>
      <c r="F44" s="530"/>
      <c r="G44" s="531">
        <v>42863</v>
      </c>
      <c r="H44" s="532">
        <f t="shared" ca="1" si="4"/>
        <v>3317.9258395833313</v>
      </c>
      <c r="I44" s="529" t="s">
        <v>1271</v>
      </c>
      <c r="J44" s="533">
        <v>78780</v>
      </c>
      <c r="K44" s="529" t="s">
        <v>20</v>
      </c>
      <c r="L44" s="534">
        <v>750153234</v>
      </c>
      <c r="M44" s="534"/>
      <c r="N44" s="540" t="s">
        <v>1272</v>
      </c>
      <c r="O44" s="536"/>
      <c r="P44" s="530"/>
      <c r="Q44" s="537"/>
      <c r="R44" s="538"/>
      <c r="S44" s="478">
        <v>225</v>
      </c>
      <c r="T44" s="479"/>
      <c r="U44" s="482">
        <v>225</v>
      </c>
      <c r="V44" s="482"/>
      <c r="W44" s="482"/>
      <c r="X44" s="482"/>
      <c r="Y44" s="482"/>
      <c r="Z44" s="482"/>
      <c r="AA44" s="482"/>
      <c r="AB44" s="482"/>
      <c r="AC44" s="482"/>
      <c r="AD44" s="539">
        <f t="shared" ref="AD44:AD53" si="5">SUM(U44:AC44)</f>
        <v>225</v>
      </c>
      <c r="AE44" s="536" t="s">
        <v>1844</v>
      </c>
      <c r="AF44" s="570"/>
      <c r="AG44" s="570"/>
      <c r="AH44" s="570"/>
      <c r="AI44" s="570"/>
      <c r="AJ44" s="570">
        <v>290</v>
      </c>
      <c r="AK44" s="570"/>
      <c r="AL44" s="570"/>
      <c r="AM44" s="570"/>
      <c r="AN44" s="570"/>
      <c r="AO44" s="570"/>
      <c r="AP44" s="570"/>
      <c r="AQ44" s="570"/>
      <c r="AR44" s="570"/>
      <c r="AS44" s="570"/>
      <c r="AT44" s="570"/>
    </row>
    <row r="45" spans="1:46">
      <c r="A45" s="270" t="s">
        <v>20</v>
      </c>
      <c r="B45" s="271" t="s">
        <v>16</v>
      </c>
      <c r="C45" s="528" t="s">
        <v>697</v>
      </c>
      <c r="D45" s="562" t="s">
        <v>1348</v>
      </c>
      <c r="E45" s="562"/>
      <c r="F45" s="530"/>
      <c r="G45" s="531">
        <v>43558</v>
      </c>
      <c r="H45" s="532">
        <f t="shared" ca="1" si="4"/>
        <v>2622.9258395833313</v>
      </c>
      <c r="I45" s="529" t="s">
        <v>1275</v>
      </c>
      <c r="J45" s="533">
        <v>78780</v>
      </c>
      <c r="K45" s="529" t="s">
        <v>20</v>
      </c>
      <c r="L45" s="534">
        <v>622440355</v>
      </c>
      <c r="M45" s="534"/>
      <c r="N45" s="540" t="s">
        <v>1276</v>
      </c>
      <c r="O45" s="536"/>
      <c r="P45" s="530"/>
      <c r="Q45" s="537"/>
      <c r="R45" s="538"/>
      <c r="S45" s="478">
        <v>225</v>
      </c>
      <c r="T45" s="479"/>
      <c r="U45" s="482">
        <v>225</v>
      </c>
      <c r="V45" s="482"/>
      <c r="W45" s="482"/>
      <c r="X45" s="482"/>
      <c r="Y45" s="482"/>
      <c r="Z45" s="482"/>
      <c r="AA45" s="482"/>
      <c r="AB45" s="482"/>
      <c r="AC45" s="482"/>
      <c r="AD45" s="539">
        <f t="shared" si="5"/>
        <v>225</v>
      </c>
      <c r="AE45" s="536" t="s">
        <v>1826</v>
      </c>
      <c r="AF45" s="570"/>
      <c r="AG45" s="570"/>
      <c r="AH45" s="570"/>
      <c r="AI45" s="570"/>
      <c r="AJ45" s="570">
        <f>AJ44*0.85</f>
        <v>246.5</v>
      </c>
      <c r="AK45" s="570"/>
      <c r="AL45" s="570"/>
      <c r="AM45" s="570"/>
      <c r="AN45" s="570"/>
      <c r="AO45" s="570"/>
      <c r="AP45" s="570"/>
      <c r="AQ45" s="570"/>
      <c r="AR45" s="570"/>
      <c r="AS45" s="570"/>
      <c r="AT45" s="570"/>
    </row>
    <row r="46" spans="1:46" s="282" customFormat="1">
      <c r="A46" s="270" t="s">
        <v>20</v>
      </c>
      <c r="B46" s="271" t="s">
        <v>21</v>
      </c>
      <c r="C46" s="574" t="s">
        <v>697</v>
      </c>
      <c r="D46" s="612" t="s">
        <v>867</v>
      </c>
      <c r="E46" s="610" t="s">
        <v>862</v>
      </c>
      <c r="F46" s="576"/>
      <c r="G46" s="577"/>
      <c r="H46" s="578">
        <f t="shared" ca="1" si="4"/>
        <v>46180.925839583331</v>
      </c>
      <c r="I46" s="575"/>
      <c r="J46" s="579"/>
      <c r="K46" s="575"/>
      <c r="L46" s="580"/>
      <c r="M46" s="580"/>
      <c r="N46" s="581"/>
      <c r="O46" s="582"/>
      <c r="P46" s="576" t="s">
        <v>871</v>
      </c>
      <c r="Q46" s="583">
        <v>0</v>
      </c>
      <c r="R46" s="584"/>
      <c r="S46" s="585">
        <v>0</v>
      </c>
      <c r="T46" s="586"/>
      <c r="U46" s="587"/>
      <c r="V46" s="587"/>
      <c r="W46" s="587"/>
      <c r="X46" s="587"/>
      <c r="Y46" s="587"/>
      <c r="Z46" s="587"/>
      <c r="AA46" s="587"/>
      <c r="AB46" s="587"/>
      <c r="AC46" s="587"/>
      <c r="AD46" s="588">
        <f t="shared" si="5"/>
        <v>0</v>
      </c>
      <c r="AE46" s="536" t="s">
        <v>1824</v>
      </c>
      <c r="AF46" s="570"/>
      <c r="AG46" s="570"/>
      <c r="AH46" s="570"/>
      <c r="AI46" s="570"/>
      <c r="AJ46" s="570"/>
      <c r="AK46" s="570"/>
      <c r="AL46" s="570"/>
      <c r="AM46" s="570"/>
      <c r="AN46" s="570"/>
      <c r="AO46" s="570"/>
      <c r="AP46" s="570"/>
      <c r="AQ46" s="570"/>
      <c r="AR46" s="570"/>
      <c r="AS46" s="570"/>
      <c r="AT46" s="570"/>
    </row>
    <row r="47" spans="1:46">
      <c r="A47" s="172" t="s">
        <v>20</v>
      </c>
      <c r="B47" s="173" t="s">
        <v>21</v>
      </c>
      <c r="C47" s="528" t="s">
        <v>698</v>
      </c>
      <c r="D47" s="562" t="s">
        <v>1845</v>
      </c>
      <c r="E47" s="562" t="s">
        <v>1799</v>
      </c>
      <c r="F47" s="530"/>
      <c r="G47" s="531">
        <v>43726</v>
      </c>
      <c r="H47" s="532">
        <f t="shared" ca="1" si="4"/>
        <v>2454.9258395833313</v>
      </c>
      <c r="I47" s="529"/>
      <c r="J47" s="533"/>
      <c r="K47" s="529"/>
      <c r="L47" s="534"/>
      <c r="M47" s="534"/>
      <c r="N47" s="535"/>
      <c r="O47" s="536"/>
      <c r="P47" s="530"/>
      <c r="Q47" s="537"/>
      <c r="R47" s="538"/>
      <c r="S47" s="478">
        <v>250</v>
      </c>
      <c r="T47" s="479"/>
      <c r="U47" s="482">
        <v>250</v>
      </c>
      <c r="V47" s="482"/>
      <c r="W47" s="482"/>
      <c r="X47" s="482"/>
      <c r="Y47" s="482"/>
      <c r="Z47" s="482"/>
      <c r="AA47" s="482"/>
      <c r="AB47" s="482"/>
      <c r="AC47" s="482"/>
      <c r="AD47" s="539">
        <f t="shared" si="5"/>
        <v>250</v>
      </c>
      <c r="AE47" s="536" t="s">
        <v>1846</v>
      </c>
      <c r="AF47" s="570"/>
      <c r="AG47" s="570"/>
      <c r="AH47" s="570"/>
      <c r="AI47" s="570"/>
      <c r="AJ47" s="570"/>
      <c r="AK47" s="570"/>
      <c r="AL47" s="570"/>
      <c r="AM47" s="570"/>
      <c r="AN47" s="570"/>
      <c r="AO47" s="570"/>
      <c r="AP47" s="570"/>
      <c r="AQ47" s="570"/>
      <c r="AR47" s="570"/>
      <c r="AS47" s="570"/>
      <c r="AT47" s="570"/>
    </row>
    <row r="48" spans="1:46" s="570" customFormat="1">
      <c r="A48" s="536"/>
      <c r="B48" s="536"/>
      <c r="C48" s="528" t="s">
        <v>697</v>
      </c>
      <c r="D48" s="562" t="s">
        <v>1856</v>
      </c>
      <c r="E48" s="562" t="s">
        <v>1857</v>
      </c>
      <c r="F48" s="528"/>
      <c r="G48" s="531">
        <v>41807</v>
      </c>
      <c r="H48" s="532">
        <f t="shared" ca="1" si="4"/>
        <v>4373.9258395833313</v>
      </c>
      <c r="I48" s="532">
        <f ca="1">H$1-H48</f>
        <v>-4373.9258395833313</v>
      </c>
      <c r="J48" s="562" t="s">
        <v>1114</v>
      </c>
      <c r="K48" s="533">
        <v>78510</v>
      </c>
      <c r="L48" s="562" t="s">
        <v>116</v>
      </c>
      <c r="M48" s="534">
        <v>667320252</v>
      </c>
      <c r="N48" s="623" t="s">
        <v>1116</v>
      </c>
      <c r="O48" s="624"/>
      <c r="P48" s="623"/>
      <c r="Q48" s="537"/>
      <c r="R48" s="538"/>
      <c r="S48" s="478">
        <v>230</v>
      </c>
      <c r="T48" s="479"/>
      <c r="U48" s="482">
        <v>80</v>
      </c>
      <c r="V48" s="482">
        <v>150</v>
      </c>
      <c r="W48" s="482"/>
      <c r="X48" s="482"/>
      <c r="Y48" s="482"/>
      <c r="Z48" s="482"/>
      <c r="AA48" s="482"/>
      <c r="AB48" s="482"/>
      <c r="AC48" s="482"/>
      <c r="AD48" s="539">
        <f>SUM(U48:AC48)</f>
        <v>230</v>
      </c>
      <c r="AE48" s="536" t="s">
        <v>1865</v>
      </c>
      <c r="AJ48" s="570" t="s">
        <v>1857</v>
      </c>
    </row>
    <row r="49" spans="1:46">
      <c r="A49" s="172"/>
      <c r="B49" s="173"/>
      <c r="C49" s="528" t="s">
        <v>698</v>
      </c>
      <c r="D49" s="562" t="s">
        <v>1847</v>
      </c>
      <c r="E49" s="562" t="s">
        <v>1819</v>
      </c>
      <c r="F49" s="530"/>
      <c r="G49" s="531">
        <v>43295</v>
      </c>
      <c r="H49" s="532">
        <f t="shared" ca="1" si="4"/>
        <v>2885.9258395833313</v>
      </c>
      <c r="I49" s="529"/>
      <c r="J49" s="533"/>
      <c r="K49" s="529"/>
      <c r="L49" s="534"/>
      <c r="M49" s="534"/>
      <c r="N49" s="535"/>
      <c r="O49" s="536"/>
      <c r="P49" s="530"/>
      <c r="Q49" s="537"/>
      <c r="R49" s="538"/>
      <c r="S49" s="478">
        <v>200</v>
      </c>
      <c r="T49" s="479"/>
      <c r="U49" s="482">
        <v>200</v>
      </c>
      <c r="V49" s="482"/>
      <c r="W49" s="482"/>
      <c r="X49" s="482"/>
      <c r="Y49" s="482"/>
      <c r="Z49" s="482"/>
      <c r="AA49" s="482"/>
      <c r="AB49" s="482"/>
      <c r="AC49" s="482"/>
      <c r="AD49" s="539">
        <f t="shared" si="5"/>
        <v>200</v>
      </c>
      <c r="AE49" s="536" t="s">
        <v>1848</v>
      </c>
      <c r="AF49" s="570"/>
      <c r="AG49" s="570"/>
      <c r="AH49" s="570"/>
      <c r="AI49" s="606">
        <f>AJ44-S38</f>
        <v>21.75</v>
      </c>
      <c r="AJ49" s="570"/>
      <c r="AK49" s="570"/>
      <c r="AL49" s="570"/>
      <c r="AM49" s="570"/>
      <c r="AN49" s="570"/>
      <c r="AO49" s="570"/>
      <c r="AP49" s="570"/>
      <c r="AQ49" s="570"/>
      <c r="AR49" s="570"/>
      <c r="AS49" s="570"/>
      <c r="AT49" s="570"/>
    </row>
    <row r="50" spans="1:46">
      <c r="A50" s="270"/>
      <c r="B50" s="271"/>
      <c r="C50" s="528" t="s">
        <v>697</v>
      </c>
      <c r="D50" s="562" t="s">
        <v>542</v>
      </c>
      <c r="E50" s="562" t="s">
        <v>211</v>
      </c>
      <c r="F50" s="530" t="s">
        <v>649</v>
      </c>
      <c r="G50" s="531">
        <v>23909</v>
      </c>
      <c r="H50" s="532">
        <f t="shared" ca="1" si="4"/>
        <v>22271.925839583331</v>
      </c>
      <c r="I50" s="529" t="s">
        <v>541</v>
      </c>
      <c r="J50" s="533">
        <v>78700</v>
      </c>
      <c r="K50" s="529" t="s">
        <v>109</v>
      </c>
      <c r="L50" s="534">
        <v>139197074</v>
      </c>
      <c r="M50" s="534"/>
      <c r="N50" s="540" t="s">
        <v>751</v>
      </c>
      <c r="O50" s="536"/>
      <c r="P50" s="530"/>
      <c r="Q50" s="537"/>
      <c r="R50" s="538"/>
      <c r="S50" s="478">
        <v>350</v>
      </c>
      <c r="T50" s="479"/>
      <c r="U50" s="482">
        <f>S50</f>
        <v>350</v>
      </c>
      <c r="V50" s="482"/>
      <c r="W50" s="482"/>
      <c r="X50" s="482"/>
      <c r="Y50" s="482"/>
      <c r="Z50" s="482"/>
      <c r="AA50" s="482"/>
      <c r="AB50" s="482"/>
      <c r="AC50" s="482"/>
      <c r="AD50" s="539">
        <f t="shared" si="5"/>
        <v>350</v>
      </c>
      <c r="AE50" s="536" t="s">
        <v>1827</v>
      </c>
      <c r="AF50" s="570"/>
      <c r="AG50" s="570"/>
      <c r="AH50" s="570"/>
      <c r="AI50" s="570"/>
      <c r="AJ50" s="570"/>
      <c r="AK50" s="570"/>
      <c r="AL50" s="570"/>
      <c r="AM50" s="570"/>
      <c r="AN50" s="570"/>
      <c r="AO50" s="570"/>
      <c r="AP50" s="570"/>
      <c r="AQ50" s="570"/>
      <c r="AR50" s="570"/>
      <c r="AS50" s="570"/>
      <c r="AT50" s="570"/>
    </row>
    <row r="51" spans="1:46">
      <c r="A51" s="188"/>
      <c r="B51" s="188"/>
      <c r="C51" s="528" t="s">
        <v>697</v>
      </c>
      <c r="D51" s="562" t="s">
        <v>1353</v>
      </c>
      <c r="E51" s="562" t="s">
        <v>48</v>
      </c>
      <c r="F51" s="530"/>
      <c r="G51" s="531">
        <v>42629</v>
      </c>
      <c r="H51" s="532">
        <f t="shared" ca="1" si="4"/>
        <v>3551.9258395833313</v>
      </c>
      <c r="I51" s="529" t="s">
        <v>401</v>
      </c>
      <c r="J51" s="533">
        <v>78570</v>
      </c>
      <c r="K51" s="529" t="s">
        <v>62</v>
      </c>
      <c r="L51" s="534">
        <v>603436908</v>
      </c>
      <c r="M51" s="534">
        <v>635532600</v>
      </c>
      <c r="N51" s="535" t="s">
        <v>402</v>
      </c>
      <c r="O51" s="536"/>
      <c r="P51" s="530"/>
      <c r="Q51" s="537"/>
      <c r="R51" s="538"/>
      <c r="S51" s="478">
        <v>250</v>
      </c>
      <c r="T51" s="479"/>
      <c r="U51" s="482">
        <v>250</v>
      </c>
      <c r="V51" s="482"/>
      <c r="W51" s="482"/>
      <c r="X51" s="482"/>
      <c r="Y51" s="482"/>
      <c r="Z51" s="482"/>
      <c r="AA51" s="482"/>
      <c r="AB51" s="482"/>
      <c r="AC51" s="482"/>
      <c r="AD51" s="539">
        <f t="shared" si="5"/>
        <v>250</v>
      </c>
      <c r="AE51" s="536" t="s">
        <v>1827</v>
      </c>
      <c r="AF51" s="570"/>
      <c r="AG51" s="570"/>
      <c r="AH51" s="570"/>
      <c r="AI51" s="570"/>
      <c r="AJ51" s="570"/>
      <c r="AK51" s="570"/>
      <c r="AL51" s="570"/>
      <c r="AM51" s="570"/>
      <c r="AN51" s="570"/>
      <c r="AO51" s="570"/>
      <c r="AP51" s="570"/>
      <c r="AQ51" s="570"/>
      <c r="AR51" s="570"/>
      <c r="AS51" s="570"/>
      <c r="AT51" s="570"/>
    </row>
    <row r="52" spans="1:46" ht="14.25" customHeight="1">
      <c r="A52" s="188"/>
      <c r="B52" s="188"/>
      <c r="C52" s="528" t="s">
        <v>698</v>
      </c>
      <c r="D52" s="613" t="s">
        <v>1939</v>
      </c>
      <c r="E52" s="562" t="s">
        <v>278</v>
      </c>
      <c r="F52" s="530"/>
      <c r="G52" s="561">
        <v>43550</v>
      </c>
      <c r="H52" s="532">
        <f t="shared" ref="H52" ca="1" si="6">G$1-G52</f>
        <v>2630.9258395833313</v>
      </c>
      <c r="I52" s="529" t="s">
        <v>700</v>
      </c>
      <c r="J52" s="533">
        <v>78700</v>
      </c>
      <c r="K52" s="529" t="s">
        <v>109</v>
      </c>
      <c r="L52" s="534"/>
      <c r="M52" s="534"/>
      <c r="N52" s="560" t="s">
        <v>755</v>
      </c>
      <c r="O52" s="536"/>
      <c r="P52" s="530"/>
      <c r="Q52" s="537"/>
      <c r="R52" s="538"/>
      <c r="S52" s="478">
        <v>250</v>
      </c>
      <c r="T52" s="479"/>
      <c r="U52" s="482">
        <v>250</v>
      </c>
      <c r="V52" s="482"/>
      <c r="W52" s="482"/>
      <c r="X52" s="482"/>
      <c r="Y52" s="482"/>
      <c r="Z52" s="482"/>
      <c r="AA52" s="482"/>
      <c r="AB52" s="482"/>
      <c r="AC52" s="482"/>
      <c r="AD52" s="539">
        <f t="shared" ref="AD52" si="7">SUM(U52:AC52)</f>
        <v>250</v>
      </c>
      <c r="AE52" s="536" t="s">
        <v>1827</v>
      </c>
      <c r="AF52" s="570"/>
      <c r="AG52" s="570"/>
      <c r="AH52" s="570"/>
      <c r="AI52" s="570"/>
      <c r="AJ52" s="570"/>
      <c r="AK52" s="570"/>
      <c r="AL52" s="570"/>
      <c r="AM52" s="570"/>
      <c r="AN52" s="570"/>
      <c r="AO52" s="570"/>
      <c r="AP52" s="570"/>
      <c r="AQ52" s="570"/>
      <c r="AR52" s="570"/>
      <c r="AS52" s="570"/>
      <c r="AT52" s="570"/>
    </row>
    <row r="53" spans="1:46" ht="14.25" customHeight="1">
      <c r="A53" s="188"/>
      <c r="B53" s="188"/>
      <c r="C53" s="528" t="s">
        <v>697</v>
      </c>
      <c r="D53" s="613" t="s">
        <v>1760</v>
      </c>
      <c r="E53" s="562" t="s">
        <v>1820</v>
      </c>
      <c r="F53" s="530"/>
      <c r="G53" s="561">
        <v>43686</v>
      </c>
      <c r="H53" s="532">
        <f t="shared" ca="1" si="4"/>
        <v>2494.9258395833313</v>
      </c>
      <c r="I53" s="529" t="s">
        <v>700</v>
      </c>
      <c r="J53" s="533">
        <v>78700</v>
      </c>
      <c r="K53" s="529" t="s">
        <v>109</v>
      </c>
      <c r="L53" s="534"/>
      <c r="M53" s="534"/>
      <c r="N53" s="560" t="s">
        <v>755</v>
      </c>
      <c r="O53" s="536"/>
      <c r="P53" s="530"/>
      <c r="Q53" s="537"/>
      <c r="R53" s="538"/>
      <c r="S53" s="478">
        <v>250</v>
      </c>
      <c r="T53" s="479"/>
      <c r="U53" s="482">
        <v>50</v>
      </c>
      <c r="V53" s="482">
        <v>50</v>
      </c>
      <c r="W53" s="482">
        <v>150</v>
      </c>
      <c r="X53" s="482"/>
      <c r="Y53" s="482"/>
      <c r="Z53" s="482"/>
      <c r="AA53" s="482"/>
      <c r="AB53" s="482"/>
      <c r="AC53" s="482"/>
      <c r="AD53" s="539">
        <f t="shared" si="5"/>
        <v>250</v>
      </c>
      <c r="AE53" s="536" t="s">
        <v>1827</v>
      </c>
      <c r="AF53" s="570"/>
      <c r="AG53" s="570"/>
      <c r="AH53" s="570"/>
      <c r="AI53" s="570"/>
      <c r="AJ53" s="570"/>
      <c r="AK53" s="570"/>
      <c r="AL53" s="570"/>
      <c r="AM53" s="570"/>
      <c r="AN53" s="570"/>
      <c r="AO53" s="570"/>
      <c r="AP53" s="570"/>
      <c r="AQ53" s="570"/>
      <c r="AR53" s="570"/>
      <c r="AS53" s="570"/>
      <c r="AT53" s="570"/>
    </row>
    <row r="54" spans="1:46">
      <c r="A54" s="188"/>
      <c r="B54" s="188"/>
      <c r="C54" s="528" t="s">
        <v>698</v>
      </c>
      <c r="D54" s="613" t="s">
        <v>1821</v>
      </c>
      <c r="E54" s="562" t="s">
        <v>267</v>
      </c>
      <c r="F54" s="530"/>
      <c r="G54" s="561">
        <v>28539</v>
      </c>
      <c r="H54" s="532">
        <f t="shared" ca="1" si="4"/>
        <v>17641.925839583331</v>
      </c>
      <c r="I54" s="529"/>
      <c r="J54" s="533"/>
      <c r="K54" s="529"/>
      <c r="L54" s="534"/>
      <c r="M54" s="534"/>
      <c r="N54" s="560"/>
      <c r="O54" s="536"/>
      <c r="P54" s="530"/>
      <c r="Q54" s="537"/>
      <c r="R54" s="538"/>
      <c r="S54" s="478">
        <f>SUM(U54:W54)</f>
        <v>350.01</v>
      </c>
      <c r="T54" s="479"/>
      <c r="U54" s="482">
        <v>116.67</v>
      </c>
      <c r="V54" s="482">
        <f>U54</f>
        <v>116.67</v>
      </c>
      <c r="W54" s="482">
        <f>V54</f>
        <v>116.67</v>
      </c>
      <c r="X54" s="482"/>
      <c r="Y54" s="482"/>
      <c r="Z54" s="482"/>
      <c r="AA54" s="482"/>
      <c r="AB54" s="482"/>
      <c r="AC54" s="482"/>
      <c r="AD54" s="539">
        <v>350</v>
      </c>
      <c r="AE54" s="536" t="s">
        <v>1849</v>
      </c>
      <c r="AF54" s="570"/>
      <c r="AG54" s="570"/>
      <c r="AH54" s="570"/>
      <c r="AI54" s="570"/>
      <c r="AJ54" s="570"/>
      <c r="AK54" s="570"/>
      <c r="AL54" s="570"/>
      <c r="AM54" s="570"/>
      <c r="AN54" s="570"/>
      <c r="AO54" s="570"/>
      <c r="AP54" s="570"/>
      <c r="AQ54" s="570"/>
      <c r="AR54" s="570"/>
      <c r="AS54" s="570"/>
      <c r="AT54" s="570"/>
    </row>
    <row r="55" spans="1:46" s="622" customFormat="1">
      <c r="A55" s="582"/>
      <c r="B55" s="582"/>
      <c r="C55" s="574" t="s">
        <v>698</v>
      </c>
      <c r="D55" s="610" t="s">
        <v>1785</v>
      </c>
      <c r="E55" s="610" t="s">
        <v>1786</v>
      </c>
      <c r="F55" s="576"/>
      <c r="G55" s="577">
        <v>30930</v>
      </c>
      <c r="H55" s="578">
        <f t="shared" ca="1" si="4"/>
        <v>15250.925839583331</v>
      </c>
      <c r="I55" s="575" t="s">
        <v>264</v>
      </c>
      <c r="J55" s="579">
        <v>78700</v>
      </c>
      <c r="K55" s="575" t="s">
        <v>109</v>
      </c>
      <c r="L55" s="580">
        <v>607634826</v>
      </c>
      <c r="M55" s="580"/>
      <c r="N55" s="581" t="s">
        <v>265</v>
      </c>
      <c r="O55" s="582"/>
      <c r="P55" s="576"/>
      <c r="Q55" s="583"/>
      <c r="R55" s="584"/>
      <c r="S55" s="585">
        <v>39</v>
      </c>
      <c r="T55" s="586"/>
      <c r="U55" s="587">
        <v>39</v>
      </c>
      <c r="V55" s="587"/>
      <c r="W55" s="587"/>
      <c r="X55" s="587"/>
      <c r="Y55" s="587"/>
      <c r="Z55" s="587"/>
      <c r="AA55" s="587"/>
      <c r="AB55" s="587"/>
      <c r="AC55" s="587"/>
      <c r="AD55" s="588">
        <f t="shared" ref="AD55:AD60" si="8">SUM(U55:AC55)</f>
        <v>39</v>
      </c>
      <c r="AE55" s="582" t="s">
        <v>1850</v>
      </c>
    </row>
    <row r="56" spans="1:46">
      <c r="A56" s="188"/>
      <c r="B56" s="188"/>
      <c r="C56" s="528" t="s">
        <v>697</v>
      </c>
      <c r="D56" s="611" t="s">
        <v>1332</v>
      </c>
      <c r="E56" s="611" t="s">
        <v>364</v>
      </c>
      <c r="F56" s="528"/>
      <c r="G56" s="558">
        <v>23283</v>
      </c>
      <c r="H56" s="532">
        <f t="shared" ca="1" si="4"/>
        <v>22897.925839583331</v>
      </c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478">
        <v>350</v>
      </c>
      <c r="T56" s="479"/>
      <c r="U56" s="482">
        <v>116.68</v>
      </c>
      <c r="V56" s="482">
        <v>116.66</v>
      </c>
      <c r="W56" s="482">
        <f>V56</f>
        <v>116.66</v>
      </c>
      <c r="X56" s="482"/>
      <c r="Y56" s="482"/>
      <c r="Z56" s="482"/>
      <c r="AA56" s="482"/>
      <c r="AB56" s="482"/>
      <c r="AC56" s="482"/>
      <c r="AD56" s="539">
        <f t="shared" si="8"/>
        <v>350</v>
      </c>
      <c r="AE56" s="536" t="s">
        <v>1851</v>
      </c>
      <c r="AF56" s="570"/>
      <c r="AG56" s="570"/>
      <c r="AH56" s="570"/>
      <c r="AI56" s="570"/>
      <c r="AJ56" s="570"/>
      <c r="AK56" s="570"/>
      <c r="AL56" s="570"/>
      <c r="AM56" s="570"/>
      <c r="AN56" s="570"/>
      <c r="AO56" s="570"/>
      <c r="AP56" s="570"/>
      <c r="AQ56" s="570"/>
      <c r="AR56" s="570"/>
      <c r="AS56" s="570"/>
      <c r="AT56" s="570"/>
    </row>
    <row r="57" spans="1:46" s="570" customFormat="1">
      <c r="A57" s="536"/>
      <c r="B57" s="536"/>
      <c r="C57" s="528" t="s">
        <v>697</v>
      </c>
      <c r="D57" s="562" t="s">
        <v>1350</v>
      </c>
      <c r="E57" s="562" t="s">
        <v>320</v>
      </c>
      <c r="F57" s="528"/>
      <c r="G57" s="531">
        <v>39981</v>
      </c>
      <c r="H57" s="532">
        <f t="shared" ref="H57:H58" ca="1" si="9">G$1-G57</f>
        <v>6199.9258395833313</v>
      </c>
      <c r="I57" s="532">
        <f ca="1">H$1-H57</f>
        <v>-6199.9258395833313</v>
      </c>
      <c r="J57" s="562" t="s">
        <v>1114</v>
      </c>
      <c r="K57" s="533">
        <v>78510</v>
      </c>
      <c r="L57" s="562" t="s">
        <v>116</v>
      </c>
      <c r="M57" s="534">
        <v>667320252</v>
      </c>
      <c r="N57" s="623" t="s">
        <v>1116</v>
      </c>
      <c r="O57" s="624"/>
      <c r="P57" s="623"/>
      <c r="Q57" s="537"/>
      <c r="R57" s="538"/>
      <c r="S57" s="478">
        <v>350</v>
      </c>
      <c r="T57" s="479"/>
      <c r="U57" s="482">
        <v>150</v>
      </c>
      <c r="V57" s="482">
        <v>100</v>
      </c>
      <c r="W57" s="482">
        <v>100</v>
      </c>
      <c r="X57" s="482"/>
      <c r="Y57" s="482"/>
      <c r="Z57" s="482"/>
      <c r="AA57" s="482"/>
      <c r="AB57" s="482"/>
      <c r="AC57" s="482"/>
      <c r="AD57" s="539">
        <f t="shared" si="8"/>
        <v>350</v>
      </c>
      <c r="AE57" s="536" t="s">
        <v>1827</v>
      </c>
      <c r="AJ57" s="570">
        <v>290</v>
      </c>
    </row>
    <row r="58" spans="1:46" s="570" customFormat="1">
      <c r="A58" s="536"/>
      <c r="B58" s="536"/>
      <c r="C58" s="528" t="s">
        <v>697</v>
      </c>
      <c r="D58" s="562" t="s">
        <v>1870</v>
      </c>
      <c r="E58" s="562" t="s">
        <v>1871</v>
      </c>
      <c r="F58" s="528"/>
      <c r="G58" s="531">
        <v>30162</v>
      </c>
      <c r="H58" s="532">
        <f t="shared" ca="1" si="9"/>
        <v>16018.925839583331</v>
      </c>
      <c r="I58" s="532"/>
      <c r="J58" s="562"/>
      <c r="K58" s="533"/>
      <c r="L58" s="562"/>
      <c r="M58" s="534"/>
      <c r="N58" s="623"/>
      <c r="O58" s="624"/>
      <c r="P58" s="623"/>
      <c r="Q58" s="537"/>
      <c r="R58" s="538"/>
      <c r="S58" s="478">
        <v>150</v>
      </c>
      <c r="T58" s="479"/>
      <c r="U58" s="482"/>
      <c r="V58" s="482">
        <v>150</v>
      </c>
      <c r="W58" s="482"/>
      <c r="X58" s="482"/>
      <c r="Y58" s="482"/>
      <c r="Z58" s="482"/>
      <c r="AA58" s="482"/>
      <c r="AB58" s="482"/>
      <c r="AC58" s="482"/>
      <c r="AD58" s="539">
        <f>V58</f>
        <v>150</v>
      </c>
      <c r="AE58" s="536" t="s">
        <v>1940</v>
      </c>
    </row>
    <row r="59" spans="1:46">
      <c r="A59" s="172" t="s">
        <v>20</v>
      </c>
      <c r="B59" s="173" t="s">
        <v>21</v>
      </c>
      <c r="C59" s="528" t="s">
        <v>697</v>
      </c>
      <c r="D59" s="562" t="s">
        <v>1852</v>
      </c>
      <c r="E59" s="562" t="s">
        <v>1803</v>
      </c>
      <c r="F59" s="530" t="s">
        <v>1933</v>
      </c>
      <c r="G59" s="531">
        <v>43778</v>
      </c>
      <c r="H59" s="532">
        <f t="shared" ca="1" si="4"/>
        <v>2402.9258395833313</v>
      </c>
      <c r="I59" s="529" t="s">
        <v>889</v>
      </c>
      <c r="J59" s="533">
        <v>78570</v>
      </c>
      <c r="K59" s="529" t="s">
        <v>62</v>
      </c>
      <c r="L59" s="534">
        <v>661527340</v>
      </c>
      <c r="M59" s="534"/>
      <c r="N59" s="560" t="s">
        <v>890</v>
      </c>
      <c r="O59" s="536"/>
      <c r="P59" s="530"/>
      <c r="Q59" s="537"/>
      <c r="R59" s="538"/>
      <c r="S59" s="478">
        <v>250</v>
      </c>
      <c r="T59" s="479"/>
      <c r="U59" s="482">
        <v>90</v>
      </c>
      <c r="V59" s="482">
        <v>80</v>
      </c>
      <c r="W59" s="482">
        <v>80</v>
      </c>
      <c r="X59" s="482"/>
      <c r="Y59" s="482"/>
      <c r="Z59" s="482"/>
      <c r="AA59" s="482"/>
      <c r="AB59" s="482"/>
      <c r="AC59" s="482"/>
      <c r="AD59" s="539">
        <f t="shared" si="8"/>
        <v>250</v>
      </c>
      <c r="AE59" s="536" t="s">
        <v>1827</v>
      </c>
      <c r="AF59" s="570"/>
      <c r="AG59" s="570"/>
      <c r="AH59" s="570"/>
      <c r="AI59" s="570"/>
      <c r="AJ59" s="570">
        <v>80</v>
      </c>
      <c r="AK59" s="570" t="s">
        <v>1859</v>
      </c>
      <c r="AL59" s="570"/>
      <c r="AM59" s="570"/>
      <c r="AN59" s="570"/>
      <c r="AO59" s="570"/>
      <c r="AP59" s="570"/>
      <c r="AQ59" s="570"/>
      <c r="AR59" s="570"/>
      <c r="AS59" s="570"/>
      <c r="AT59" s="570"/>
    </row>
    <row r="60" spans="1:46">
      <c r="A60" s="270" t="s">
        <v>20</v>
      </c>
      <c r="B60" s="271" t="s">
        <v>21</v>
      </c>
      <c r="C60" s="528" t="s">
        <v>697</v>
      </c>
      <c r="D60" s="562" t="s">
        <v>376</v>
      </c>
      <c r="E60" s="562" t="s">
        <v>133</v>
      </c>
      <c r="F60" s="530" t="s">
        <v>667</v>
      </c>
      <c r="G60" s="531">
        <v>42063</v>
      </c>
      <c r="H60" s="532">
        <f t="shared" ca="1" si="4"/>
        <v>4117.9258395833313</v>
      </c>
      <c r="I60" s="529" t="s">
        <v>377</v>
      </c>
      <c r="J60" s="533">
        <v>78570</v>
      </c>
      <c r="K60" s="529" t="s">
        <v>62</v>
      </c>
      <c r="L60" s="534">
        <v>664934650</v>
      </c>
      <c r="M60" s="534">
        <v>688741984</v>
      </c>
      <c r="N60" s="535" t="s">
        <v>378</v>
      </c>
      <c r="O60" s="536"/>
      <c r="P60" s="530"/>
      <c r="Q60" s="537"/>
      <c r="R60" s="538"/>
      <c r="S60" s="478">
        <v>290</v>
      </c>
      <c r="T60" s="479"/>
      <c r="U60" s="482">
        <v>290</v>
      </c>
      <c r="V60" s="482"/>
      <c r="W60" s="482"/>
      <c r="X60" s="482"/>
      <c r="Y60" s="482"/>
      <c r="Z60" s="482"/>
      <c r="AA60" s="482"/>
      <c r="AB60" s="482"/>
      <c r="AC60" s="482"/>
      <c r="AD60" s="539">
        <f t="shared" si="8"/>
        <v>290</v>
      </c>
      <c r="AE60" s="536" t="s">
        <v>1827</v>
      </c>
      <c r="AF60" s="570"/>
      <c r="AG60" s="570"/>
      <c r="AH60" s="570"/>
      <c r="AI60" s="570"/>
      <c r="AJ60" s="570">
        <f>AJ57-AJ18-AJ59</f>
        <v>150</v>
      </c>
      <c r="AK60" s="570" t="s">
        <v>825</v>
      </c>
      <c r="AL60" s="570"/>
      <c r="AM60" s="570"/>
      <c r="AN60" s="570"/>
      <c r="AO60" s="570"/>
      <c r="AP60" s="570"/>
      <c r="AQ60" s="570"/>
      <c r="AR60" s="570"/>
      <c r="AS60" s="570"/>
      <c r="AT60" s="570"/>
    </row>
    <row r="61" spans="1:46">
      <c r="A61" s="270"/>
      <c r="B61" s="271"/>
      <c r="C61" s="528" t="s">
        <v>698</v>
      </c>
      <c r="D61" s="562" t="s">
        <v>1822</v>
      </c>
      <c r="E61" s="562" t="s">
        <v>1872</v>
      </c>
      <c r="F61" s="530"/>
      <c r="G61" s="531">
        <v>31313</v>
      </c>
      <c r="H61" s="532">
        <f t="shared" ca="1" si="4"/>
        <v>14867.925839583331</v>
      </c>
      <c r="I61" s="529"/>
      <c r="J61" s="533"/>
      <c r="K61" s="529"/>
      <c r="L61" s="534"/>
      <c r="M61" s="534"/>
      <c r="N61" s="535"/>
      <c r="O61" s="536"/>
      <c r="P61" s="530"/>
      <c r="Q61" s="537"/>
      <c r="R61" s="538"/>
      <c r="S61" s="478">
        <v>350</v>
      </c>
      <c r="T61" s="479"/>
      <c r="U61" s="482">
        <f>S61</f>
        <v>350</v>
      </c>
      <c r="V61" s="482"/>
      <c r="W61" s="482"/>
      <c r="X61" s="482"/>
      <c r="Y61" s="482"/>
      <c r="Z61" s="482"/>
      <c r="AA61" s="482"/>
      <c r="AB61" s="482"/>
      <c r="AC61" s="482"/>
      <c r="AD61" s="539">
        <v>350</v>
      </c>
      <c r="AE61" s="536" t="s">
        <v>1827</v>
      </c>
      <c r="AF61" s="570"/>
      <c r="AG61" s="570"/>
      <c r="AH61" s="570"/>
      <c r="AI61" s="570"/>
      <c r="AJ61" s="570"/>
      <c r="AK61" s="570"/>
      <c r="AL61" s="570"/>
      <c r="AM61" s="570"/>
      <c r="AN61" s="570"/>
      <c r="AO61" s="570"/>
      <c r="AP61" s="570"/>
      <c r="AQ61" s="570"/>
      <c r="AR61" s="570"/>
      <c r="AS61" s="570"/>
      <c r="AT61" s="570"/>
    </row>
    <row r="62" spans="1:46">
      <c r="A62" s="270"/>
      <c r="B62" s="271"/>
      <c r="C62" s="528" t="s">
        <v>697</v>
      </c>
      <c r="D62" s="562" t="s">
        <v>807</v>
      </c>
      <c r="E62" s="562" t="s">
        <v>251</v>
      </c>
      <c r="F62" s="530"/>
      <c r="G62" s="531">
        <v>19922</v>
      </c>
      <c r="H62" s="532">
        <f t="shared" ca="1" si="4"/>
        <v>26258.925839583331</v>
      </c>
      <c r="I62" s="529"/>
      <c r="J62" s="533"/>
      <c r="K62" s="529"/>
      <c r="L62" s="534"/>
      <c r="M62" s="534"/>
      <c r="N62" s="535"/>
      <c r="O62" s="536"/>
      <c r="P62" s="530"/>
      <c r="Q62" s="537"/>
      <c r="R62" s="538"/>
      <c r="S62" s="478">
        <v>350</v>
      </c>
      <c r="T62" s="479"/>
      <c r="U62" s="482">
        <f>S62</f>
        <v>350</v>
      </c>
      <c r="V62" s="482"/>
      <c r="W62" s="482"/>
      <c r="X62" s="482"/>
      <c r="Y62" s="482"/>
      <c r="Z62" s="482"/>
      <c r="AA62" s="482"/>
      <c r="AB62" s="482"/>
      <c r="AC62" s="482"/>
      <c r="AD62" s="539">
        <v>350</v>
      </c>
      <c r="AE62" s="536" t="s">
        <v>1827</v>
      </c>
      <c r="AF62" s="570"/>
      <c r="AG62" s="570"/>
      <c r="AH62" s="570"/>
      <c r="AI62" s="570"/>
      <c r="AJ62" s="570"/>
      <c r="AK62" s="570"/>
      <c r="AL62" s="570"/>
      <c r="AM62" s="570"/>
      <c r="AN62" s="570"/>
      <c r="AO62" s="570"/>
      <c r="AP62" s="570"/>
      <c r="AQ62" s="570"/>
      <c r="AR62" s="570"/>
      <c r="AS62" s="570"/>
      <c r="AT62" s="570"/>
    </row>
    <row r="63" spans="1:46">
      <c r="A63" s="188"/>
      <c r="B63" s="188"/>
      <c r="C63" s="528" t="s">
        <v>698</v>
      </c>
      <c r="D63" s="562" t="s">
        <v>1210</v>
      </c>
      <c r="E63" s="562" t="s">
        <v>1211</v>
      </c>
      <c r="F63" s="530"/>
      <c r="G63" s="531">
        <v>41213</v>
      </c>
      <c r="H63" s="532">
        <f t="shared" ca="1" si="4"/>
        <v>4967.9258395833313</v>
      </c>
      <c r="I63" s="529" t="s">
        <v>1212</v>
      </c>
      <c r="J63" s="533">
        <v>78700</v>
      </c>
      <c r="K63" s="529" t="s">
        <v>109</v>
      </c>
      <c r="L63" s="534" t="s">
        <v>1213</v>
      </c>
      <c r="M63" s="534"/>
      <c r="N63" s="540" t="s">
        <v>1214</v>
      </c>
      <c r="O63" s="536"/>
      <c r="P63" s="530"/>
      <c r="Q63" s="537"/>
      <c r="R63" s="538"/>
      <c r="S63" s="478">
        <v>230</v>
      </c>
      <c r="T63" s="479"/>
      <c r="U63" s="482">
        <v>230</v>
      </c>
      <c r="V63" s="482"/>
      <c r="W63" s="482"/>
      <c r="X63" s="482"/>
      <c r="Y63" s="482"/>
      <c r="Z63" s="482"/>
      <c r="AA63" s="482"/>
      <c r="AB63" s="482"/>
      <c r="AC63" s="482"/>
      <c r="AD63" s="539">
        <f>SUM(U63:AC63)</f>
        <v>230</v>
      </c>
      <c r="AE63" s="536" t="s">
        <v>1860</v>
      </c>
      <c r="AF63" s="570"/>
      <c r="AG63" s="570"/>
      <c r="AH63" s="570"/>
      <c r="AI63" s="570"/>
      <c r="AJ63" s="570"/>
      <c r="AK63" s="570"/>
      <c r="AL63" s="570"/>
      <c r="AM63" s="570"/>
      <c r="AN63" s="570"/>
      <c r="AO63" s="570"/>
      <c r="AP63" s="570"/>
      <c r="AQ63" s="570"/>
      <c r="AR63" s="570"/>
      <c r="AS63" s="570"/>
      <c r="AT63" s="570"/>
    </row>
    <row r="64" spans="1:46">
      <c r="A64" s="512"/>
      <c r="B64" s="512"/>
      <c r="C64" s="574" t="s">
        <v>697</v>
      </c>
      <c r="D64" s="610" t="s">
        <v>500</v>
      </c>
      <c r="E64" s="617" t="s">
        <v>112</v>
      </c>
      <c r="F64" s="591" t="s">
        <v>686</v>
      </c>
      <c r="G64" s="592">
        <v>27311</v>
      </c>
      <c r="H64" s="578">
        <f t="shared" ca="1" si="4"/>
        <v>18869.925839583331</v>
      </c>
      <c r="I64" s="590" t="s">
        <v>501</v>
      </c>
      <c r="J64" s="593">
        <v>78780</v>
      </c>
      <c r="K64" s="590" t="s">
        <v>20</v>
      </c>
      <c r="L64" s="594">
        <v>688151619</v>
      </c>
      <c r="M64" s="594"/>
      <c r="N64" s="595" t="s">
        <v>502</v>
      </c>
      <c r="O64" s="596"/>
      <c r="P64" s="591"/>
      <c r="Q64" s="597"/>
      <c r="R64" s="598"/>
      <c r="S64" s="599">
        <v>0</v>
      </c>
      <c r="T64" s="600"/>
      <c r="U64" s="601"/>
      <c r="V64" s="601"/>
      <c r="W64" s="601"/>
      <c r="X64" s="601"/>
      <c r="Y64" s="601"/>
      <c r="Z64" s="601"/>
      <c r="AA64" s="601"/>
      <c r="AB64" s="601"/>
      <c r="AC64" s="601"/>
      <c r="AD64" s="602">
        <f>SUM(U64:AC64)</f>
        <v>0</v>
      </c>
      <c r="AE64" s="536" t="s">
        <v>1824</v>
      </c>
      <c r="AF64" s="570"/>
      <c r="AG64" s="570"/>
      <c r="AH64" s="570"/>
      <c r="AI64" s="570"/>
      <c r="AJ64" s="570"/>
      <c r="AK64" s="570"/>
      <c r="AL64" s="570"/>
      <c r="AM64" s="570"/>
      <c r="AN64" s="570"/>
      <c r="AO64" s="570"/>
      <c r="AP64" s="570"/>
      <c r="AQ64" s="570"/>
      <c r="AR64" s="570"/>
      <c r="AS64" s="570"/>
      <c r="AT64" s="570"/>
    </row>
    <row r="65" spans="1:46" s="570" customFormat="1">
      <c r="A65" s="625"/>
      <c r="B65" s="625"/>
      <c r="C65" s="626" t="s">
        <v>698</v>
      </c>
      <c r="D65" s="627" t="s">
        <v>187</v>
      </c>
      <c r="E65" s="627" t="s">
        <v>188</v>
      </c>
      <c r="F65" s="628" t="s">
        <v>687</v>
      </c>
      <c r="G65" s="629">
        <v>40831</v>
      </c>
      <c r="H65" s="630">
        <f t="shared" ca="1" si="4"/>
        <v>5349.9258395833313</v>
      </c>
      <c r="I65" s="631" t="s">
        <v>189</v>
      </c>
      <c r="J65" s="632">
        <v>78570</v>
      </c>
      <c r="K65" s="631" t="s">
        <v>62</v>
      </c>
      <c r="L65" s="633">
        <v>637837876</v>
      </c>
      <c r="M65" s="633"/>
      <c r="N65" s="634"/>
      <c r="O65" s="634"/>
      <c r="P65" s="628"/>
      <c r="Q65" s="635"/>
      <c r="R65" s="636"/>
      <c r="S65" s="518">
        <v>39</v>
      </c>
      <c r="T65" s="519"/>
      <c r="U65" s="520">
        <v>39</v>
      </c>
      <c r="V65" s="520"/>
      <c r="W65" s="520"/>
      <c r="X65" s="520"/>
      <c r="Y65" s="520"/>
      <c r="Z65" s="520"/>
      <c r="AA65" s="520"/>
      <c r="AB65" s="520"/>
      <c r="AC65" s="520"/>
      <c r="AD65" s="637">
        <f>SUM(U65:AC65)</f>
        <v>39</v>
      </c>
      <c r="AE65" s="536" t="s">
        <v>1861</v>
      </c>
    </row>
    <row r="66" spans="1:46" ht="15.75" thickBot="1">
      <c r="A66" s="218"/>
      <c r="B66" s="218"/>
      <c r="C66" s="563"/>
      <c r="D66" s="614"/>
      <c r="E66" s="614"/>
      <c r="F66" s="564"/>
      <c r="G66" s="565"/>
      <c r="H66" s="566"/>
      <c r="I66" s="564"/>
      <c r="J66" s="564"/>
      <c r="K66" s="564"/>
      <c r="L66" s="564"/>
      <c r="M66" s="564"/>
      <c r="N66" s="564"/>
      <c r="O66" s="564"/>
      <c r="P66" s="567"/>
      <c r="Q66" s="568"/>
      <c r="R66" s="569"/>
      <c r="S66" s="480"/>
      <c r="T66" s="481"/>
      <c r="U66" s="483"/>
      <c r="V66" s="483"/>
      <c r="W66" s="483"/>
      <c r="X66" s="483"/>
      <c r="Y66" s="483"/>
      <c r="Z66" s="483"/>
      <c r="AA66" s="483"/>
      <c r="AB66" s="483"/>
      <c r="AC66" s="483"/>
      <c r="AD66" s="571"/>
      <c r="AE66" s="536"/>
      <c r="AF66" s="570"/>
      <c r="AG66" s="570"/>
      <c r="AH66" s="570"/>
      <c r="AI66" s="570"/>
      <c r="AJ66" s="570"/>
      <c r="AK66" s="570"/>
      <c r="AL66" s="570"/>
      <c r="AM66" s="570"/>
      <c r="AN66" s="570"/>
      <c r="AO66" s="570"/>
      <c r="AP66" s="570"/>
      <c r="AQ66" s="570"/>
      <c r="AR66" s="570"/>
      <c r="AS66" s="570"/>
      <c r="AT66" s="570"/>
    </row>
    <row r="67" spans="1:46" s="194" customFormat="1">
      <c r="A67" s="213" t="s">
        <v>825</v>
      </c>
      <c r="B67" s="213"/>
      <c r="C67" s="232"/>
      <c r="D67" s="615"/>
      <c r="E67" s="615"/>
      <c r="F67" s="213"/>
      <c r="G67" s="232"/>
      <c r="H67" s="213"/>
      <c r="I67" s="213"/>
      <c r="J67" s="213"/>
      <c r="K67" s="213"/>
      <c r="L67" s="213"/>
      <c r="M67" s="213"/>
      <c r="N67" s="213"/>
      <c r="O67" s="213"/>
      <c r="P67" s="232"/>
      <c r="Q67" s="236">
        <f>SUM(Q3:Q66)</f>
        <v>0</v>
      </c>
      <c r="R67" s="240"/>
      <c r="S67" s="229">
        <f>SUM(S3:S66)</f>
        <v>14117.01</v>
      </c>
      <c r="T67" s="228"/>
      <c r="U67" s="229">
        <f>SUM(U4:U66)</f>
        <v>11054.35</v>
      </c>
      <c r="V67" s="229">
        <f t="shared" ref="V67:AC67" si="10">SUM(V4:V66)</f>
        <v>1414.33</v>
      </c>
      <c r="W67" s="229">
        <f t="shared" si="10"/>
        <v>1398.3300000000002</v>
      </c>
      <c r="X67" s="229">
        <f t="shared" si="10"/>
        <v>0</v>
      </c>
      <c r="Y67" s="229">
        <f t="shared" si="10"/>
        <v>0</v>
      </c>
      <c r="Z67" s="229">
        <f t="shared" si="10"/>
        <v>0</v>
      </c>
      <c r="AA67" s="229">
        <f t="shared" si="10"/>
        <v>250</v>
      </c>
      <c r="AB67" s="229">
        <f t="shared" si="10"/>
        <v>0</v>
      </c>
      <c r="AC67" s="229">
        <f t="shared" si="10"/>
        <v>0</v>
      </c>
      <c r="AD67" s="572">
        <f>SUM(AD3:AD66)</f>
        <v>14117</v>
      </c>
      <c r="AE67" s="603"/>
      <c r="AF67" s="573"/>
      <c r="AG67" s="573"/>
      <c r="AH67" s="573"/>
      <c r="AI67" s="573"/>
      <c r="AJ67" s="573"/>
      <c r="AK67" s="573"/>
      <c r="AL67" s="573"/>
      <c r="AM67" s="573"/>
      <c r="AN67" s="573"/>
      <c r="AO67" s="573"/>
      <c r="AP67" s="573"/>
      <c r="AQ67" s="573"/>
      <c r="AR67" s="573"/>
      <c r="AS67" s="573"/>
      <c r="AT67" s="573"/>
    </row>
    <row r="68" spans="1:46">
      <c r="X68" s="505"/>
    </row>
    <row r="71" spans="1:46">
      <c r="C71" s="619"/>
      <c r="D71" s="616" t="s">
        <v>1810</v>
      </c>
      <c r="Y71" s="292"/>
    </row>
    <row r="73" spans="1:46">
      <c r="C73" s="620"/>
      <c r="D73" s="616" t="s">
        <v>1811</v>
      </c>
      <c r="Y73" s="292"/>
      <c r="Z73" s="292"/>
    </row>
    <row r="74" spans="1:46">
      <c r="Y74" s="604"/>
    </row>
    <row r="75" spans="1:46">
      <c r="C75" s="621"/>
      <c r="D75" s="616" t="s">
        <v>1812</v>
      </c>
      <c r="Y75" s="570"/>
    </row>
    <row r="76" spans="1:46">
      <c r="Y76" s="570"/>
    </row>
  </sheetData>
  <autoFilter ref="C2:AD67" xr:uid="{EC2C234E-D6C4-44BD-8C66-BD52ED5945A4}"/>
  <mergeCells count="2">
    <mergeCell ref="P1:Q1"/>
    <mergeCell ref="R1:AD1"/>
  </mergeCells>
  <hyperlinks>
    <hyperlink ref="N39" r:id="rId1" xr:uid="{9918DB83-37FA-4137-922E-30C1F7228C8A}"/>
    <hyperlink ref="N11" r:id="rId2" xr:uid="{5F0C23BE-4D15-4ADB-990C-ADA96C63E519}"/>
    <hyperlink ref="N10" r:id="rId3" xr:uid="{DE2D059B-BCAE-499F-B207-991BC72C272A}"/>
    <hyperlink ref="N12" r:id="rId4" xr:uid="{640463BB-A3CB-4B46-9C2B-3733C35B1E04}"/>
    <hyperlink ref="N55" r:id="rId5" xr:uid="{DD46911F-E52E-4129-B9DC-B94B60218589}"/>
    <hyperlink ref="N60" r:id="rId6" xr:uid="{78E7DDF4-907A-4D20-8C65-0A594FB35946}"/>
    <hyperlink ref="N40" r:id="rId7" xr:uid="{4CF1648A-64BD-4335-8D4C-5E6AD66E388E}"/>
    <hyperlink ref="N29" r:id="rId8" xr:uid="{D696284A-EE3A-4609-9485-E8A55C67DE77}"/>
    <hyperlink ref="N51" r:id="rId9" xr:uid="{F8329B15-59E3-42DD-B186-596A5E849242}"/>
    <hyperlink ref="N31" r:id="rId10" xr:uid="{0211BEC5-F5B0-4711-964B-3D377D520C30}"/>
    <hyperlink ref="N45" r:id="rId11" xr:uid="{E33F7F5D-D63D-48BA-8F91-ECA927794254}"/>
    <hyperlink ref="N64" r:id="rId12" xr:uid="{A3376AD8-D8B5-48C8-B8A8-65C14D9B82F5}"/>
    <hyperlink ref="N44" r:id="rId13" xr:uid="{3E53266A-543D-47C0-A8E2-B674B75B69EE}"/>
    <hyperlink ref="N50" r:id="rId14" xr:uid="{FD687952-B9A3-4268-9417-30AFFF930C79}"/>
    <hyperlink ref="N8" r:id="rId15" xr:uid="{A3CAD1D2-D4CB-4A2C-BEA9-CC666177A105}"/>
    <hyperlink ref="N32" r:id="rId16" xr:uid="{89A2E550-AD2A-437F-B390-E6200528F428}"/>
    <hyperlink ref="N17" r:id="rId17" xr:uid="{4529BFF5-A27B-4247-BAC4-EB73D0A1185B}"/>
    <hyperlink ref="N21" r:id="rId18" xr:uid="{0EAFCE4A-286A-486E-AE8E-51BE1C860B7D}"/>
    <hyperlink ref="N14" r:id="rId19" xr:uid="{54193FE8-0F40-4D5E-9A53-A1AE42F0EE76}"/>
    <hyperlink ref="N25" r:id="rId20" xr:uid="{FD258A25-85C6-4947-9158-7F068406B814}"/>
    <hyperlink ref="N33" r:id="rId21" xr:uid="{21DE2F82-F34F-469B-AC5E-E03BDCECF472}"/>
    <hyperlink ref="N37" r:id="rId22" xr:uid="{1A29B636-0EC5-4C84-99A8-EAA46C159FD1}"/>
    <hyperlink ref="N38" r:id="rId23" xr:uid="{FFB3B22A-C741-4BA8-ABFF-ED74DBA9D249}"/>
    <hyperlink ref="N63" r:id="rId24" xr:uid="{F3616AC1-DD10-4B5F-9F76-78EE3A5F5E51}"/>
    <hyperlink ref="N53" r:id="rId25" xr:uid="{861E6BC9-6F35-4A51-BF46-80EE4079F4AC}"/>
    <hyperlink ref="N30" r:id="rId26" xr:uid="{AED804F2-7845-4917-8A30-E336E0B494FC}"/>
    <hyperlink ref="N6" r:id="rId27" xr:uid="{0D660E76-FD0E-4FAB-9F38-3BC1E12C021B}"/>
    <hyperlink ref="N18" r:id="rId28" xr:uid="{F24AFA2F-8A85-4652-8C6F-C0E6AE8F7F39}"/>
    <hyperlink ref="N19" r:id="rId29" xr:uid="{9B6FAE42-B0A8-41B3-9B6C-8C01BDDC2FA2}"/>
    <hyperlink ref="N34" r:id="rId30" xr:uid="{990EF685-3CE1-439D-B466-B0C31376850B}"/>
    <hyperlink ref="N36" r:id="rId31" xr:uid="{477CCDC0-E36C-461F-8CD6-1CE5E53DBA0F}"/>
    <hyperlink ref="N26" r:id="rId32" xr:uid="{1C4E7C27-9F52-457A-8D5F-36102CCE9639}"/>
    <hyperlink ref="N23" r:id="rId33" xr:uid="{517D96E0-2C89-4D7C-B95A-7C5CC5CF5E9C}"/>
    <hyperlink ref="N15" r:id="rId34" xr:uid="{3AA8F1E9-40FB-48A1-827E-6ED371F98486}"/>
    <hyperlink ref="N41" r:id="rId35" xr:uid="{4872A2BB-6090-4EBB-A19F-C15475B6D926}"/>
    <hyperlink ref="N59" r:id="rId36" xr:uid="{42EDF043-CE70-470A-937C-F8EFCBCB5515}"/>
    <hyperlink ref="N42" r:id="rId37" xr:uid="{A18AE89F-3C7A-4356-82BB-D11E141F518A}"/>
    <hyperlink ref="N57" r:id="rId38" xr:uid="{D24FF784-4B1B-4AEB-8CF0-E34238D5BD04}"/>
    <hyperlink ref="N48" r:id="rId39" xr:uid="{29952509-D894-465F-B7FB-791E21BA911D}"/>
    <hyperlink ref="N28" r:id="rId40" xr:uid="{235FB126-12B2-40D9-A6BB-FA0ED7380EEC}"/>
    <hyperlink ref="N52" r:id="rId41" xr:uid="{1ED6150A-FB9B-4091-B4F1-AB2E8619E965}"/>
  </hyperlinks>
  <pageMargins left="0.7" right="0.7" top="0.75" bottom="0.75" header="0.3" footer="0.3"/>
  <pageSetup paperSize="9" orientation="landscape" r:id="rId42"/>
  <legacyDrawing r:id="rId4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8E42-460D-4461-B7D8-9F680DB8BB43}">
  <sheetPr>
    <tabColor rgb="FF00B050"/>
    <pageSetUpPr fitToPage="1"/>
  </sheetPr>
  <dimension ref="A1:K85"/>
  <sheetViews>
    <sheetView topLeftCell="A69" zoomScale="85" zoomScaleNormal="85" workbookViewId="0">
      <selection activeCell="E17" sqref="E17"/>
    </sheetView>
  </sheetViews>
  <sheetFormatPr baseColWidth="10" defaultColWidth="9.28515625" defaultRowHeight="15"/>
  <cols>
    <col min="1" max="2" width="13.7109375" style="664" customWidth="1"/>
    <col min="3" max="3" width="61.7109375" style="665" customWidth="1"/>
    <col min="4" max="5" width="12" style="665" customWidth="1"/>
    <col min="6" max="7" width="16" style="666" customWidth="1"/>
    <col min="8" max="8" width="20.5703125" style="642" customWidth="1"/>
  </cols>
  <sheetData>
    <row r="1" spans="1:8">
      <c r="A1" s="737" t="s">
        <v>1874</v>
      </c>
      <c r="B1" s="737" t="s">
        <v>1874</v>
      </c>
      <c r="C1" s="737" t="s">
        <v>1874</v>
      </c>
      <c r="D1" s="737"/>
      <c r="E1" s="737"/>
      <c r="F1" s="737" t="s">
        <v>1874</v>
      </c>
      <c r="G1" s="737" t="s">
        <v>1874</v>
      </c>
    </row>
    <row r="2" spans="1:8">
      <c r="A2" s="738" t="s">
        <v>1875</v>
      </c>
      <c r="B2" s="738" t="s">
        <v>1875</v>
      </c>
      <c r="C2" s="738" t="s">
        <v>1875</v>
      </c>
      <c r="D2" s="738"/>
      <c r="E2" s="738"/>
      <c r="F2" s="738" t="s">
        <v>1875</v>
      </c>
      <c r="G2" s="738" t="s">
        <v>1875</v>
      </c>
    </row>
    <row r="3" spans="1:8">
      <c r="A3" s="739"/>
      <c r="B3" s="739"/>
      <c r="C3" s="739"/>
      <c r="D3" s="643"/>
      <c r="E3" s="643"/>
      <c r="F3" s="740" t="s">
        <v>1876</v>
      </c>
      <c r="G3" s="740" t="s">
        <v>1876</v>
      </c>
      <c r="H3" s="644" t="s">
        <v>1877</v>
      </c>
    </row>
    <row r="4" spans="1:8">
      <c r="A4" s="736" t="s">
        <v>1878</v>
      </c>
      <c r="B4" s="736" t="s">
        <v>1878</v>
      </c>
      <c r="C4" s="736" t="s">
        <v>1878</v>
      </c>
      <c r="D4" s="736"/>
      <c r="E4" s="736"/>
      <c r="F4" s="736" t="s">
        <v>1878</v>
      </c>
      <c r="G4" s="736" t="s">
        <v>1878</v>
      </c>
      <c r="H4" s="736"/>
    </row>
    <row r="5" spans="1:8">
      <c r="A5" s="645" t="s">
        <v>840</v>
      </c>
      <c r="B5" s="645" t="s">
        <v>1879</v>
      </c>
      <c r="C5" s="646" t="s">
        <v>1880</v>
      </c>
      <c r="D5" s="646" t="s">
        <v>1937</v>
      </c>
      <c r="E5" s="646" t="s">
        <v>1880</v>
      </c>
      <c r="F5" s="647" t="s">
        <v>1881</v>
      </c>
      <c r="G5" s="647" t="s">
        <v>1882</v>
      </c>
      <c r="H5" s="648" t="s">
        <v>1883</v>
      </c>
    </row>
    <row r="6" spans="1:8" ht="25.5">
      <c r="A6" s="649">
        <v>45784</v>
      </c>
      <c r="B6" s="650">
        <v>45784</v>
      </c>
      <c r="C6" s="651" t="s">
        <v>1884</v>
      </c>
      <c r="D6" s="651"/>
      <c r="E6" s="651" t="s">
        <v>1936</v>
      </c>
      <c r="F6" s="652">
        <v>-15</v>
      </c>
      <c r="G6" s="652"/>
      <c r="H6" s="653" t="s">
        <v>1877</v>
      </c>
    </row>
    <row r="7" spans="1:8">
      <c r="A7" s="654">
        <v>45794</v>
      </c>
      <c r="B7" s="655">
        <v>45794</v>
      </c>
      <c r="C7" s="656" t="s">
        <v>1885</v>
      </c>
      <c r="D7" s="656"/>
      <c r="E7" s="656" t="s">
        <v>1927</v>
      </c>
      <c r="F7" s="657"/>
      <c r="G7" s="657">
        <v>5300</v>
      </c>
      <c r="H7" s="658" t="s">
        <v>1877</v>
      </c>
    </row>
    <row r="8" spans="1:8" ht="38.25">
      <c r="A8" s="649">
        <v>45805</v>
      </c>
      <c r="B8" s="650">
        <v>45805</v>
      </c>
      <c r="C8" s="651" t="s">
        <v>1886</v>
      </c>
      <c r="D8" s="651"/>
      <c r="E8" s="651" t="s">
        <v>1924</v>
      </c>
      <c r="F8" s="652"/>
      <c r="G8" s="652">
        <v>30</v>
      </c>
      <c r="H8" s="653" t="s">
        <v>1877</v>
      </c>
    </row>
    <row r="9" spans="1:8" ht="63.75">
      <c r="A9" s="654">
        <v>45805</v>
      </c>
      <c r="B9" s="655">
        <v>45805</v>
      </c>
      <c r="C9" s="656" t="s">
        <v>1887</v>
      </c>
      <c r="D9" s="656"/>
      <c r="E9" s="656" t="s">
        <v>1932</v>
      </c>
      <c r="F9" s="657">
        <v>-129</v>
      </c>
      <c r="G9" s="657"/>
      <c r="H9" s="658" t="s">
        <v>1877</v>
      </c>
    </row>
    <row r="10" spans="1:8" ht="25.5">
      <c r="A10" s="649">
        <v>45818</v>
      </c>
      <c r="B10" s="650">
        <v>45809</v>
      </c>
      <c r="C10" s="651" t="s">
        <v>1888</v>
      </c>
      <c r="D10" s="651"/>
      <c r="E10" s="673" t="s">
        <v>1936</v>
      </c>
      <c r="F10" s="652">
        <v>-11</v>
      </c>
      <c r="G10" s="652"/>
      <c r="H10" s="653" t="s">
        <v>1877</v>
      </c>
    </row>
    <row r="11" spans="1:8" ht="51">
      <c r="A11" s="649">
        <v>45841</v>
      </c>
      <c r="B11" s="650">
        <v>45809</v>
      </c>
      <c r="C11" s="651" t="s">
        <v>1892</v>
      </c>
      <c r="D11" s="651"/>
      <c r="E11" s="651" t="s">
        <v>1925</v>
      </c>
      <c r="F11" s="652"/>
      <c r="G11" s="652">
        <v>7.65</v>
      </c>
      <c r="H11" s="658" t="s">
        <v>1877</v>
      </c>
    </row>
    <row r="12" spans="1:8" ht="38.25">
      <c r="A12" s="654">
        <v>45819</v>
      </c>
      <c r="B12" s="655">
        <v>45819</v>
      </c>
      <c r="C12" s="656" t="s">
        <v>1889</v>
      </c>
      <c r="D12" s="656"/>
      <c r="E12" s="656" t="s">
        <v>1924</v>
      </c>
      <c r="F12" s="657"/>
      <c r="G12" s="657">
        <v>25</v>
      </c>
      <c r="H12" s="653" t="s">
        <v>1877</v>
      </c>
    </row>
    <row r="13" spans="1:8" ht="25.5">
      <c r="A13" s="654">
        <v>45819</v>
      </c>
      <c r="B13" s="655">
        <v>45819</v>
      </c>
      <c r="C13" s="656" t="s">
        <v>1891</v>
      </c>
      <c r="D13" s="656"/>
      <c r="E13" s="656" t="s">
        <v>1926</v>
      </c>
      <c r="F13" s="657"/>
      <c r="G13" s="657">
        <v>90</v>
      </c>
      <c r="H13" s="658" t="s">
        <v>1877</v>
      </c>
    </row>
    <row r="14" spans="1:8" ht="38.25">
      <c r="A14" s="649">
        <v>45819</v>
      </c>
      <c r="B14" s="650">
        <v>45820</v>
      </c>
      <c r="C14" s="651" t="s">
        <v>1890</v>
      </c>
      <c r="D14" s="651"/>
      <c r="E14" s="651" t="s">
        <v>1924</v>
      </c>
      <c r="F14" s="652"/>
      <c r="G14" s="652">
        <v>15</v>
      </c>
      <c r="H14" s="653" t="s">
        <v>1877</v>
      </c>
    </row>
    <row r="15" spans="1:8" ht="25.5">
      <c r="A15" s="649">
        <v>45848</v>
      </c>
      <c r="B15" s="650">
        <v>45839</v>
      </c>
      <c r="C15" s="651" t="s">
        <v>1894</v>
      </c>
      <c r="D15" s="651"/>
      <c r="E15" s="651" t="s">
        <v>1936</v>
      </c>
      <c r="F15" s="652">
        <v>-7.65</v>
      </c>
      <c r="G15" s="652"/>
      <c r="H15" s="658" t="s">
        <v>1877</v>
      </c>
    </row>
    <row r="16" spans="1:8" ht="51">
      <c r="A16" s="654">
        <v>45874</v>
      </c>
      <c r="B16" s="655">
        <v>45839</v>
      </c>
      <c r="C16" s="656" t="s">
        <v>1892</v>
      </c>
      <c r="D16" s="656"/>
      <c r="E16" s="656" t="s">
        <v>1925</v>
      </c>
      <c r="F16" s="657"/>
      <c r="G16" s="657">
        <v>7.65</v>
      </c>
      <c r="H16" s="653" t="s">
        <v>1877</v>
      </c>
    </row>
    <row r="17" spans="1:11" ht="63.75">
      <c r="A17" s="654">
        <v>45842</v>
      </c>
      <c r="B17" s="655">
        <v>45842</v>
      </c>
      <c r="C17" s="656" t="s">
        <v>1893</v>
      </c>
      <c r="D17" s="656"/>
      <c r="E17" s="656" t="s">
        <v>1932</v>
      </c>
      <c r="F17" s="657">
        <v>-117.96</v>
      </c>
      <c r="G17" s="657"/>
      <c r="H17" s="658" t="s">
        <v>1877</v>
      </c>
    </row>
    <row r="18" spans="1:11" ht="25.5">
      <c r="A18" s="654">
        <v>45880</v>
      </c>
      <c r="B18" s="655">
        <v>45870</v>
      </c>
      <c r="C18" s="656" t="s">
        <v>1896</v>
      </c>
      <c r="D18" s="656"/>
      <c r="E18" s="656" t="s">
        <v>1936</v>
      </c>
      <c r="F18" s="657">
        <v>-7.65</v>
      </c>
      <c r="G18" s="657"/>
      <c r="H18" s="653" t="s">
        <v>1877</v>
      </c>
    </row>
    <row r="19" spans="1:11" ht="51">
      <c r="A19" s="649">
        <v>45903</v>
      </c>
      <c r="B19" s="650">
        <v>45870</v>
      </c>
      <c r="C19" s="651" t="s">
        <v>1892</v>
      </c>
      <c r="D19" s="651"/>
      <c r="E19" s="651" t="s">
        <v>1925</v>
      </c>
      <c r="F19" s="652"/>
      <c r="G19" s="652">
        <v>7.65</v>
      </c>
      <c r="H19" s="658" t="s">
        <v>1877</v>
      </c>
      <c r="I19" s="667"/>
      <c r="J19" s="667"/>
      <c r="K19" s="667"/>
    </row>
    <row r="20" spans="1:11" ht="51">
      <c r="A20" s="649">
        <v>45876</v>
      </c>
      <c r="B20" s="650">
        <v>45876</v>
      </c>
      <c r="C20" s="651" t="s">
        <v>1895</v>
      </c>
      <c r="D20" s="651"/>
      <c r="E20" s="651" t="s">
        <v>1925</v>
      </c>
      <c r="F20" s="652"/>
      <c r="G20" s="652">
        <v>1700</v>
      </c>
      <c r="H20" s="653" t="s">
        <v>1877</v>
      </c>
    </row>
    <row r="21" spans="1:11" ht="25.5">
      <c r="A21" s="649">
        <v>45910</v>
      </c>
      <c r="B21" s="650">
        <v>45901</v>
      </c>
      <c r="C21" s="651" t="s">
        <v>1898</v>
      </c>
      <c r="D21" s="651"/>
      <c r="E21" s="651" t="s">
        <v>1936</v>
      </c>
      <c r="F21" s="652">
        <v>-7.65</v>
      </c>
      <c r="G21" s="652"/>
      <c r="H21" s="658" t="s">
        <v>1877</v>
      </c>
    </row>
    <row r="22" spans="1:11" ht="51">
      <c r="A22" s="649">
        <v>45933</v>
      </c>
      <c r="B22" s="650">
        <v>45901</v>
      </c>
      <c r="C22" s="651" t="s">
        <v>1892</v>
      </c>
      <c r="D22" s="651"/>
      <c r="E22" s="651" t="s">
        <v>1925</v>
      </c>
      <c r="F22" s="652"/>
      <c r="G22" s="652">
        <v>7.65</v>
      </c>
      <c r="H22" s="653" t="s">
        <v>1877</v>
      </c>
    </row>
    <row r="23" spans="1:11" ht="25.5">
      <c r="A23" s="654">
        <v>45905</v>
      </c>
      <c r="B23" s="655">
        <v>45905</v>
      </c>
      <c r="C23" s="656" t="s">
        <v>1897</v>
      </c>
      <c r="D23" s="656"/>
      <c r="E23" s="656" t="s">
        <v>1926</v>
      </c>
      <c r="F23" s="657"/>
      <c r="G23" s="657">
        <v>250</v>
      </c>
      <c r="H23" s="658" t="s">
        <v>1877</v>
      </c>
    </row>
    <row r="24" spans="1:11" ht="25.5">
      <c r="A24" s="654">
        <v>45912</v>
      </c>
      <c r="B24" s="655">
        <v>45912</v>
      </c>
      <c r="C24" s="656" t="s">
        <v>1899</v>
      </c>
      <c r="D24" s="656"/>
      <c r="E24" s="656" t="s">
        <v>1926</v>
      </c>
      <c r="F24" s="657"/>
      <c r="G24" s="657">
        <v>39</v>
      </c>
      <c r="H24" s="653" t="s">
        <v>1877</v>
      </c>
    </row>
    <row r="25" spans="1:11" ht="51">
      <c r="A25" s="649">
        <v>45912</v>
      </c>
      <c r="B25" s="650">
        <v>45912</v>
      </c>
      <c r="C25" s="651" t="s">
        <v>1900</v>
      </c>
      <c r="D25" s="651"/>
      <c r="E25" s="651" t="s">
        <v>1934</v>
      </c>
      <c r="F25" s="652">
        <v>-22.63</v>
      </c>
      <c r="G25" s="652"/>
      <c r="H25" s="658" t="s">
        <v>1877</v>
      </c>
    </row>
    <row r="26" spans="1:11" ht="25.5">
      <c r="A26" s="654">
        <v>45918</v>
      </c>
      <c r="B26" s="655">
        <v>45918</v>
      </c>
      <c r="C26" s="656" t="s">
        <v>1901</v>
      </c>
      <c r="D26" s="656"/>
      <c r="E26" s="656" t="s">
        <v>1926</v>
      </c>
      <c r="F26" s="657"/>
      <c r="G26" s="657">
        <v>340</v>
      </c>
      <c r="H26" s="653" t="s">
        <v>1877</v>
      </c>
    </row>
    <row r="27" spans="1:11" ht="25.5">
      <c r="A27" s="649">
        <v>45919</v>
      </c>
      <c r="B27" s="650">
        <v>45922</v>
      </c>
      <c r="C27" s="651" t="s">
        <v>1902</v>
      </c>
      <c r="D27" s="651"/>
      <c r="E27" s="656" t="s">
        <v>1926</v>
      </c>
      <c r="F27" s="652"/>
      <c r="G27" s="652">
        <v>250</v>
      </c>
      <c r="H27" s="658" t="s">
        <v>1877</v>
      </c>
    </row>
    <row r="28" spans="1:11" ht="25.5">
      <c r="A28" s="654">
        <v>45919</v>
      </c>
      <c r="B28" s="655">
        <v>45922</v>
      </c>
      <c r="C28" s="656" t="s">
        <v>1902</v>
      </c>
      <c r="D28" s="656"/>
      <c r="E28" s="656" t="s">
        <v>1926</v>
      </c>
      <c r="F28" s="657"/>
      <c r="G28" s="657">
        <v>39</v>
      </c>
      <c r="H28" s="653" t="s">
        <v>1877</v>
      </c>
    </row>
    <row r="29" spans="1:11" ht="25.5">
      <c r="A29" s="649">
        <v>45919</v>
      </c>
      <c r="B29" s="650">
        <v>45922</v>
      </c>
      <c r="C29" s="651" t="s">
        <v>1902</v>
      </c>
      <c r="D29" s="651"/>
      <c r="E29" s="656" t="s">
        <v>1926</v>
      </c>
      <c r="F29" s="652"/>
      <c r="G29" s="652">
        <v>350</v>
      </c>
      <c r="H29" s="658" t="s">
        <v>1877</v>
      </c>
    </row>
    <row r="30" spans="1:11" ht="25.5">
      <c r="A30" s="654">
        <v>45919</v>
      </c>
      <c r="B30" s="655">
        <v>45922</v>
      </c>
      <c r="C30" s="656" t="s">
        <v>1902</v>
      </c>
      <c r="D30" s="656"/>
      <c r="E30" s="656" t="s">
        <v>1926</v>
      </c>
      <c r="F30" s="657"/>
      <c r="G30" s="657">
        <v>116.68</v>
      </c>
      <c r="H30" s="653" t="s">
        <v>1877</v>
      </c>
    </row>
    <row r="31" spans="1:11" ht="25.5">
      <c r="A31" s="649">
        <v>45919</v>
      </c>
      <c r="B31" s="650">
        <v>45922</v>
      </c>
      <c r="C31" s="651" t="s">
        <v>1902</v>
      </c>
      <c r="D31" s="651"/>
      <c r="E31" s="656" t="s">
        <v>1926</v>
      </c>
      <c r="F31" s="652"/>
      <c r="G31" s="652">
        <v>96.66</v>
      </c>
      <c r="H31" s="658" t="s">
        <v>1877</v>
      </c>
    </row>
    <row r="32" spans="1:11" ht="25.5">
      <c r="A32" s="654">
        <v>45919</v>
      </c>
      <c r="B32" s="655">
        <v>45922</v>
      </c>
      <c r="C32" s="656" t="s">
        <v>1902</v>
      </c>
      <c r="D32" s="656"/>
      <c r="E32" s="656" t="s">
        <v>1926</v>
      </c>
      <c r="F32" s="657"/>
      <c r="G32" s="657">
        <v>250</v>
      </c>
      <c r="H32" s="653" t="s">
        <v>1877</v>
      </c>
    </row>
    <row r="33" spans="1:8" ht="25.5">
      <c r="A33" s="649">
        <v>45919</v>
      </c>
      <c r="B33" s="650">
        <v>45922</v>
      </c>
      <c r="C33" s="651" t="s">
        <v>1902</v>
      </c>
      <c r="D33" s="651"/>
      <c r="E33" s="656" t="s">
        <v>1926</v>
      </c>
      <c r="F33" s="652"/>
      <c r="G33" s="652">
        <v>150</v>
      </c>
      <c r="H33" s="658" t="s">
        <v>1877</v>
      </c>
    </row>
    <row r="34" spans="1:8" ht="25.5">
      <c r="A34" s="654">
        <v>45919</v>
      </c>
      <c r="B34" s="655">
        <v>45922</v>
      </c>
      <c r="C34" s="656" t="s">
        <v>1902</v>
      </c>
      <c r="D34" s="656"/>
      <c r="E34" s="656" t="s">
        <v>1926</v>
      </c>
      <c r="F34" s="657"/>
      <c r="G34" s="657">
        <v>150</v>
      </c>
      <c r="H34" s="653" t="s">
        <v>1877</v>
      </c>
    </row>
    <row r="35" spans="1:8" ht="25.5">
      <c r="A35" s="649">
        <v>45919</v>
      </c>
      <c r="B35" s="650">
        <v>45922</v>
      </c>
      <c r="C35" s="651" t="s">
        <v>1902</v>
      </c>
      <c r="D35" s="651"/>
      <c r="E35" s="656" t="s">
        <v>1926</v>
      </c>
      <c r="F35" s="652"/>
      <c r="G35" s="652">
        <v>250</v>
      </c>
      <c r="H35" s="658" t="s">
        <v>1877</v>
      </c>
    </row>
    <row r="36" spans="1:8" ht="25.5">
      <c r="A36" s="654">
        <v>45919</v>
      </c>
      <c r="B36" s="655">
        <v>45922</v>
      </c>
      <c r="C36" s="656" t="s">
        <v>1902</v>
      </c>
      <c r="D36" s="656"/>
      <c r="E36" s="656" t="s">
        <v>1926</v>
      </c>
      <c r="F36" s="657"/>
      <c r="G36" s="657">
        <v>250</v>
      </c>
      <c r="H36" s="653" t="s">
        <v>1877</v>
      </c>
    </row>
    <row r="37" spans="1:8" ht="25.5">
      <c r="A37" s="649">
        <v>45919</v>
      </c>
      <c r="B37" s="650">
        <v>45922</v>
      </c>
      <c r="C37" s="651" t="s">
        <v>1902</v>
      </c>
      <c r="D37" s="651"/>
      <c r="E37" s="656" t="s">
        <v>1926</v>
      </c>
      <c r="F37" s="652"/>
      <c r="G37" s="652">
        <v>250</v>
      </c>
      <c r="H37" s="658" t="s">
        <v>1877</v>
      </c>
    </row>
    <row r="38" spans="1:8" ht="25.5">
      <c r="A38" s="654">
        <v>45919</v>
      </c>
      <c r="B38" s="655">
        <v>45922</v>
      </c>
      <c r="C38" s="656" t="s">
        <v>1902</v>
      </c>
      <c r="D38" s="656"/>
      <c r="E38" s="656" t="s">
        <v>1926</v>
      </c>
      <c r="F38" s="657"/>
      <c r="G38" s="657">
        <v>50</v>
      </c>
      <c r="H38" s="653" t="s">
        <v>1877</v>
      </c>
    </row>
    <row r="39" spans="1:8" ht="25.5">
      <c r="A39" s="654">
        <v>45940</v>
      </c>
      <c r="B39" s="655">
        <v>45931</v>
      </c>
      <c r="C39" s="656" t="s">
        <v>1903</v>
      </c>
      <c r="D39" s="656"/>
      <c r="E39" s="656" t="s">
        <v>1936</v>
      </c>
      <c r="F39" s="657">
        <v>-7.65</v>
      </c>
      <c r="G39" s="657"/>
      <c r="H39" s="658" t="s">
        <v>1877</v>
      </c>
    </row>
    <row r="40" spans="1:8" ht="51">
      <c r="A40" s="654">
        <v>45966</v>
      </c>
      <c r="B40" s="655">
        <v>45931</v>
      </c>
      <c r="C40" s="656" t="s">
        <v>1892</v>
      </c>
      <c r="D40" s="656"/>
      <c r="E40" s="656" t="s">
        <v>1925</v>
      </c>
      <c r="F40" s="657"/>
      <c r="G40" s="657">
        <v>7.65</v>
      </c>
      <c r="H40" s="653" t="s">
        <v>1877</v>
      </c>
    </row>
    <row r="41" spans="1:8" ht="25.5">
      <c r="A41" s="649">
        <v>45941</v>
      </c>
      <c r="B41" s="650">
        <v>45943</v>
      </c>
      <c r="C41" s="651" t="s">
        <v>1902</v>
      </c>
      <c r="D41" s="651"/>
      <c r="E41" s="651" t="s">
        <v>1926</v>
      </c>
      <c r="F41" s="652"/>
      <c r="G41" s="652">
        <v>4001.17</v>
      </c>
      <c r="H41" s="658" t="s">
        <v>1877</v>
      </c>
    </row>
    <row r="42" spans="1:8" ht="38.25">
      <c r="A42" s="654">
        <v>45944</v>
      </c>
      <c r="B42" s="655">
        <v>45945</v>
      </c>
      <c r="C42" s="656" t="s">
        <v>1904</v>
      </c>
      <c r="D42" s="656"/>
      <c r="E42" s="656" t="s">
        <v>1924</v>
      </c>
      <c r="F42" s="657"/>
      <c r="G42" s="657">
        <v>14.5</v>
      </c>
      <c r="H42" s="653" t="s">
        <v>1877</v>
      </c>
    </row>
    <row r="43" spans="1:8" ht="38.25">
      <c r="A43" s="649">
        <v>45945</v>
      </c>
      <c r="B43" s="650">
        <v>45945</v>
      </c>
      <c r="C43" s="651" t="s">
        <v>1905</v>
      </c>
      <c r="D43" s="651"/>
      <c r="E43" s="651" t="s">
        <v>1938</v>
      </c>
      <c r="F43" s="652">
        <v>-1443</v>
      </c>
      <c r="G43" s="652"/>
      <c r="H43" s="658" t="s">
        <v>1877</v>
      </c>
    </row>
    <row r="44" spans="1:8" ht="38.25">
      <c r="A44" s="654">
        <v>45948</v>
      </c>
      <c r="B44" s="655">
        <v>45948</v>
      </c>
      <c r="C44" s="656" t="s">
        <v>1906</v>
      </c>
      <c r="D44" s="656"/>
      <c r="E44" s="656" t="s">
        <v>1930</v>
      </c>
      <c r="F44" s="657">
        <v>-900</v>
      </c>
      <c r="G44" s="657"/>
      <c r="H44" s="653" t="s">
        <v>1877</v>
      </c>
    </row>
    <row r="45" spans="1:8" ht="25.5">
      <c r="A45" s="649">
        <v>45951</v>
      </c>
      <c r="B45" s="650">
        <v>45951</v>
      </c>
      <c r="C45" s="651" t="s">
        <v>1907</v>
      </c>
      <c r="D45" s="651"/>
      <c r="E45" s="651" t="s">
        <v>1926</v>
      </c>
      <c r="F45" s="652"/>
      <c r="G45" s="652">
        <v>350</v>
      </c>
      <c r="H45" s="658" t="s">
        <v>1877</v>
      </c>
    </row>
    <row r="46" spans="1:8" ht="25.5">
      <c r="A46" s="649">
        <v>45971</v>
      </c>
      <c r="B46" s="650">
        <v>45962</v>
      </c>
      <c r="C46" s="651" t="s">
        <v>1908</v>
      </c>
      <c r="D46" s="651"/>
      <c r="E46" s="651" t="s">
        <v>1936</v>
      </c>
      <c r="F46" s="652">
        <v>-7.65</v>
      </c>
      <c r="G46" s="652"/>
      <c r="H46" s="653" t="s">
        <v>1877</v>
      </c>
    </row>
    <row r="47" spans="1:8" ht="51">
      <c r="A47" s="649">
        <v>45994</v>
      </c>
      <c r="B47" s="650">
        <v>45962</v>
      </c>
      <c r="C47" s="651" t="s">
        <v>1892</v>
      </c>
      <c r="D47" s="651"/>
      <c r="E47" s="651" t="s">
        <v>1925</v>
      </c>
      <c r="F47" s="652"/>
      <c r="G47" s="652">
        <v>7.65</v>
      </c>
      <c r="H47" s="658" t="s">
        <v>1877</v>
      </c>
    </row>
    <row r="48" spans="1:8" ht="51">
      <c r="A48" s="654">
        <v>45975</v>
      </c>
      <c r="B48" s="655">
        <v>45975</v>
      </c>
      <c r="C48" s="656" t="s">
        <v>1909</v>
      </c>
      <c r="D48" s="656"/>
      <c r="E48" s="656" t="s">
        <v>1934</v>
      </c>
      <c r="F48" s="657">
        <v>-49.84</v>
      </c>
      <c r="G48" s="657"/>
      <c r="H48" s="653" t="s">
        <v>1877</v>
      </c>
    </row>
    <row r="49" spans="1:8" ht="38.25">
      <c r="A49" s="649">
        <v>45978</v>
      </c>
      <c r="B49" s="650">
        <v>45978</v>
      </c>
      <c r="C49" s="651" t="s">
        <v>1910</v>
      </c>
      <c r="D49" s="651"/>
      <c r="E49" s="651" t="s">
        <v>1938</v>
      </c>
      <c r="F49" s="652">
        <v>-507</v>
      </c>
      <c r="G49" s="652"/>
      <c r="H49" s="658" t="s">
        <v>1877</v>
      </c>
    </row>
    <row r="50" spans="1:8" ht="51">
      <c r="A50" s="654">
        <v>45986</v>
      </c>
      <c r="B50" s="655">
        <v>45986</v>
      </c>
      <c r="C50" s="656" t="s">
        <v>1911</v>
      </c>
      <c r="D50" s="656"/>
      <c r="E50" s="656" t="s">
        <v>1934</v>
      </c>
      <c r="F50" s="657">
        <v>-4.38</v>
      </c>
      <c r="G50" s="657"/>
      <c r="H50" s="653" t="s">
        <v>1877</v>
      </c>
    </row>
    <row r="51" spans="1:8" ht="25.5">
      <c r="A51" s="649">
        <v>46001</v>
      </c>
      <c r="B51" s="650">
        <v>45992</v>
      </c>
      <c r="C51" s="651" t="s">
        <v>1913</v>
      </c>
      <c r="D51" s="651"/>
      <c r="E51" s="651" t="s">
        <v>1936</v>
      </c>
      <c r="F51" s="652">
        <v>-7.65</v>
      </c>
      <c r="G51" s="652"/>
      <c r="H51" s="658" t="s">
        <v>1877</v>
      </c>
    </row>
    <row r="52" spans="1:8" ht="51">
      <c r="A52" s="649">
        <v>46028</v>
      </c>
      <c r="B52" s="650">
        <v>45992</v>
      </c>
      <c r="C52" s="651" t="s">
        <v>1892</v>
      </c>
      <c r="D52" s="651"/>
      <c r="E52" s="651" t="s">
        <v>1925</v>
      </c>
      <c r="F52" s="652"/>
      <c r="G52" s="652">
        <v>7.65</v>
      </c>
      <c r="H52" s="653" t="s">
        <v>1877</v>
      </c>
    </row>
    <row r="53" spans="1:8" ht="25.5">
      <c r="A53" s="654">
        <v>45995</v>
      </c>
      <c r="B53" s="655">
        <v>45995</v>
      </c>
      <c r="C53" s="656" t="s">
        <v>1912</v>
      </c>
      <c r="D53" s="656"/>
      <c r="E53" s="656" t="s">
        <v>1926</v>
      </c>
      <c r="F53" s="657"/>
      <c r="G53" s="657">
        <v>230</v>
      </c>
      <c r="H53" s="658" t="s">
        <v>1877</v>
      </c>
    </row>
    <row r="54" spans="1:8" ht="25.5">
      <c r="A54" s="654">
        <v>46003</v>
      </c>
      <c r="B54" s="655">
        <v>46003</v>
      </c>
      <c r="C54" s="656" t="s">
        <v>1914</v>
      </c>
      <c r="D54" s="656"/>
      <c r="E54" s="656" t="s">
        <v>1935</v>
      </c>
      <c r="F54" s="657">
        <v>-47</v>
      </c>
      <c r="G54" s="657"/>
      <c r="H54" s="653" t="s">
        <v>1877</v>
      </c>
    </row>
    <row r="55" spans="1:8" ht="38.25">
      <c r="A55" s="649">
        <v>46003</v>
      </c>
      <c r="B55" s="650">
        <v>46003</v>
      </c>
      <c r="C55" s="651" t="s">
        <v>1915</v>
      </c>
      <c r="D55" s="651"/>
      <c r="E55" s="651" t="s">
        <v>1938</v>
      </c>
      <c r="F55" s="652">
        <v>-200</v>
      </c>
      <c r="G55" s="652"/>
      <c r="H55" s="658" t="s">
        <v>1877</v>
      </c>
    </row>
    <row r="56" spans="1:8" ht="25.5">
      <c r="A56" s="654">
        <v>46009</v>
      </c>
      <c r="B56" s="655">
        <v>46009</v>
      </c>
      <c r="C56" s="656" t="s">
        <v>1916</v>
      </c>
      <c r="D56" s="656"/>
      <c r="E56" s="656" t="s">
        <v>1935</v>
      </c>
      <c r="F56" s="657">
        <v>-144</v>
      </c>
      <c r="G56" s="657"/>
      <c r="H56" s="653" t="s">
        <v>1877</v>
      </c>
    </row>
    <row r="57" spans="1:8" ht="25.5">
      <c r="A57" s="649">
        <v>46010</v>
      </c>
      <c r="B57" s="650">
        <v>46010</v>
      </c>
      <c r="C57" s="651" t="s">
        <v>1917</v>
      </c>
      <c r="D57" s="651"/>
      <c r="E57" s="651" t="s">
        <v>1935</v>
      </c>
      <c r="F57" s="652">
        <v>-71.75</v>
      </c>
      <c r="G57" s="652"/>
      <c r="H57" s="658" t="s">
        <v>1877</v>
      </c>
    </row>
    <row r="58" spans="1:8" ht="51">
      <c r="A58" s="654">
        <v>46013</v>
      </c>
      <c r="B58" s="655">
        <v>46013</v>
      </c>
      <c r="C58" s="656" t="s">
        <v>1918</v>
      </c>
      <c r="D58" s="656"/>
      <c r="E58" s="656" t="s">
        <v>1934</v>
      </c>
      <c r="F58" s="657">
        <v>-31</v>
      </c>
      <c r="G58" s="657"/>
      <c r="H58" s="653" t="s">
        <v>1877</v>
      </c>
    </row>
    <row r="59" spans="1:8" ht="51">
      <c r="A59" s="649">
        <v>46013</v>
      </c>
      <c r="B59" s="650">
        <v>46013</v>
      </c>
      <c r="C59" s="651" t="s">
        <v>1919</v>
      </c>
      <c r="D59" s="651"/>
      <c r="E59" s="651" t="s">
        <v>1934</v>
      </c>
      <c r="F59" s="652">
        <v>-58.72</v>
      </c>
      <c r="G59" s="652"/>
      <c r="H59" s="658" t="s">
        <v>1877</v>
      </c>
    </row>
    <row r="60" spans="1:8" ht="51">
      <c r="A60" s="654">
        <v>46013</v>
      </c>
      <c r="B60" s="655">
        <v>46013</v>
      </c>
      <c r="C60" s="656" t="s">
        <v>1920</v>
      </c>
      <c r="D60" s="656"/>
      <c r="E60" s="656" t="s">
        <v>1934</v>
      </c>
      <c r="F60" s="657">
        <v>-128.1</v>
      </c>
      <c r="G60" s="657"/>
      <c r="H60" s="653" t="s">
        <v>1877</v>
      </c>
    </row>
    <row r="61" spans="1:8" ht="25.5">
      <c r="A61" s="654">
        <v>46034</v>
      </c>
      <c r="B61" s="655">
        <v>46023</v>
      </c>
      <c r="C61" s="656" t="s">
        <v>1921</v>
      </c>
      <c r="D61" s="656"/>
      <c r="E61" s="656" t="s">
        <v>1936</v>
      </c>
      <c r="F61" s="657">
        <v>-7.65</v>
      </c>
      <c r="G61" s="657"/>
      <c r="H61" s="658" t="s">
        <v>1877</v>
      </c>
    </row>
    <row r="62" spans="1:8" ht="38.25">
      <c r="A62" s="649">
        <v>46037</v>
      </c>
      <c r="B62" s="650">
        <v>46037</v>
      </c>
      <c r="C62" s="651" t="s">
        <v>1922</v>
      </c>
      <c r="D62" s="651"/>
      <c r="E62" s="651" t="s">
        <v>1938</v>
      </c>
      <c r="F62" s="652">
        <v>-117</v>
      </c>
      <c r="G62" s="652"/>
      <c r="H62" s="653" t="s">
        <v>1877</v>
      </c>
    </row>
    <row r="63" spans="1:8" ht="25.5">
      <c r="A63" s="659">
        <v>46050</v>
      </c>
      <c r="B63" s="660">
        <f>A63</f>
        <v>46050</v>
      </c>
      <c r="C63" s="661" t="s">
        <v>1902</v>
      </c>
      <c r="D63" s="661"/>
      <c r="E63" s="661" t="s">
        <v>1926</v>
      </c>
      <c r="F63" s="662"/>
      <c r="G63" s="662">
        <v>2503.56</v>
      </c>
      <c r="H63" s="663" t="s">
        <v>1877</v>
      </c>
    </row>
    <row r="64" spans="1:8" ht="51">
      <c r="A64" s="659">
        <v>46057</v>
      </c>
      <c r="B64" s="660">
        <v>46023</v>
      </c>
      <c r="C64" s="661" t="s">
        <v>1892</v>
      </c>
      <c r="D64" s="661"/>
      <c r="E64" s="661" t="str">
        <f>E52</f>
        <v>Subvention de fonctionnement</v>
      </c>
      <c r="F64" s="662"/>
      <c r="G64" s="662">
        <v>7.65</v>
      </c>
      <c r="H64" s="663" t="s">
        <v>1877</v>
      </c>
    </row>
    <row r="65" spans="1:8" ht="38.25">
      <c r="A65" s="659">
        <v>46058</v>
      </c>
      <c r="B65" s="660">
        <v>46058</v>
      </c>
      <c r="C65" s="661" t="s">
        <v>1941</v>
      </c>
      <c r="D65" s="661"/>
      <c r="E65" s="661" t="str">
        <f>E44</f>
        <v>Rémunérations du personnel</v>
      </c>
      <c r="F65" s="671">
        <v>-1100</v>
      </c>
      <c r="G65" s="662"/>
      <c r="H65" s="663" t="s">
        <v>1877</v>
      </c>
    </row>
    <row r="66" spans="1:8" ht="25.5">
      <c r="A66" s="659">
        <v>46063</v>
      </c>
      <c r="B66" s="660">
        <v>46054</v>
      </c>
      <c r="C66" s="661" t="s">
        <v>1942</v>
      </c>
      <c r="D66" s="661"/>
      <c r="E66" s="661" t="str">
        <f>E61</f>
        <v>Services bancaires</v>
      </c>
      <c r="F66" s="671">
        <v>-7.65</v>
      </c>
      <c r="G66" s="662"/>
      <c r="H66" s="663" t="s">
        <v>1877</v>
      </c>
    </row>
    <row r="67" spans="1:8" ht="38.25">
      <c r="A67" s="659">
        <v>46069</v>
      </c>
      <c r="B67" s="660">
        <v>46069</v>
      </c>
      <c r="C67" s="661" t="s">
        <v>1943</v>
      </c>
      <c r="D67" s="661"/>
      <c r="E67" s="661" t="str">
        <f>E62</f>
        <v>Cotisations externes versées</v>
      </c>
      <c r="F67" s="671">
        <v>-39</v>
      </c>
      <c r="G67" s="662"/>
      <c r="H67" s="663" t="s">
        <v>1877</v>
      </c>
    </row>
    <row r="68" spans="1:8" ht="40.5" customHeight="1">
      <c r="A68" s="659">
        <v>46076</v>
      </c>
      <c r="B68" s="660">
        <v>46076</v>
      </c>
      <c r="C68" s="661" t="s">
        <v>1944</v>
      </c>
      <c r="D68" s="661"/>
      <c r="E68" s="661" t="str">
        <f>E59</f>
        <v>Dépenses de restauration</v>
      </c>
      <c r="F68" s="671">
        <v>-54.8</v>
      </c>
      <c r="G68" s="662"/>
      <c r="H68" s="663" t="s">
        <v>1877</v>
      </c>
    </row>
    <row r="69" spans="1:8" ht="51">
      <c r="A69" s="659">
        <v>46085</v>
      </c>
      <c r="B69" s="660">
        <v>46054</v>
      </c>
      <c r="C69" s="661" t="s">
        <v>1892</v>
      </c>
      <c r="D69" s="661"/>
      <c r="E69" s="661" t="str">
        <f>E64</f>
        <v>Subvention de fonctionnement</v>
      </c>
      <c r="F69" s="671"/>
      <c r="G69" s="662">
        <f>G64</f>
        <v>7.65</v>
      </c>
      <c r="H69" s="663" t="s">
        <v>1877</v>
      </c>
    </row>
    <row r="70" spans="1:8" ht="25.5">
      <c r="A70" s="659">
        <v>46091</v>
      </c>
      <c r="B70" s="660">
        <v>46082</v>
      </c>
      <c r="C70" s="661" t="s">
        <v>1945</v>
      </c>
      <c r="D70" s="661"/>
      <c r="E70" s="661" t="str">
        <f>E66</f>
        <v>Services bancaires</v>
      </c>
      <c r="F70" s="671">
        <f>F66</f>
        <v>-7.65</v>
      </c>
      <c r="G70" s="662"/>
      <c r="H70" s="663" t="s">
        <v>1877</v>
      </c>
    </row>
    <row r="71" spans="1:8" ht="38.25">
      <c r="A71" s="659">
        <v>46098</v>
      </c>
      <c r="B71" s="660">
        <v>46098</v>
      </c>
      <c r="C71" s="661" t="s">
        <v>1946</v>
      </c>
      <c r="D71" s="661"/>
      <c r="E71" s="661" t="str">
        <f>E65</f>
        <v>Rémunérations du personnel</v>
      </c>
      <c r="F71" s="671">
        <v>-800</v>
      </c>
      <c r="G71" s="662"/>
      <c r="H71" s="663" t="s">
        <v>1877</v>
      </c>
    </row>
    <row r="72" spans="1:8" ht="40.5" customHeight="1">
      <c r="A72" s="659">
        <v>46100</v>
      </c>
      <c r="B72" s="660">
        <v>46100</v>
      </c>
      <c r="C72" s="661" t="s">
        <v>1947</v>
      </c>
      <c r="D72" s="661"/>
      <c r="E72" s="661" t="s">
        <v>1935</v>
      </c>
      <c r="F72" s="671">
        <v>-136.31</v>
      </c>
      <c r="G72" s="662"/>
      <c r="H72" s="663" t="s">
        <v>1877</v>
      </c>
    </row>
    <row r="73" spans="1:8" ht="51">
      <c r="A73" s="659">
        <v>46115</v>
      </c>
      <c r="B73" s="660">
        <v>46113</v>
      </c>
      <c r="C73" s="661" t="s">
        <v>1892</v>
      </c>
      <c r="D73" s="661"/>
      <c r="E73" s="661" t="str">
        <f>E69</f>
        <v>Subvention de fonctionnement</v>
      </c>
      <c r="F73" s="671"/>
      <c r="G73" s="662">
        <f>G69</f>
        <v>7.65</v>
      </c>
      <c r="H73" s="663" t="s">
        <v>1877</v>
      </c>
    </row>
    <row r="74" spans="1:8" ht="25.5">
      <c r="A74" s="659">
        <v>46122</v>
      </c>
      <c r="B74" s="660">
        <v>46113</v>
      </c>
      <c r="C74" s="661" t="s">
        <v>1948</v>
      </c>
      <c r="D74" s="661"/>
      <c r="E74" s="661" t="str">
        <f>E70</f>
        <v>Services bancaires</v>
      </c>
      <c r="F74" s="671">
        <f>F70</f>
        <v>-7.65</v>
      </c>
      <c r="G74" s="662"/>
      <c r="H74" s="663" t="s">
        <v>1877</v>
      </c>
    </row>
    <row r="75" spans="1:8" ht="38.25">
      <c r="A75" s="659">
        <v>46127</v>
      </c>
      <c r="B75" s="660">
        <v>46127</v>
      </c>
      <c r="C75" s="661" t="s">
        <v>1949</v>
      </c>
      <c r="D75" s="661"/>
      <c r="E75" s="661" t="str">
        <f>E71</f>
        <v>Rémunérations du personnel</v>
      </c>
      <c r="F75" s="671">
        <v>-400</v>
      </c>
      <c r="G75" s="662"/>
      <c r="H75" s="663" t="s">
        <v>1877</v>
      </c>
    </row>
    <row r="76" spans="1:8" ht="40.5" customHeight="1">
      <c r="A76" s="659">
        <v>46127</v>
      </c>
      <c r="B76" s="660">
        <v>46127</v>
      </c>
      <c r="C76" s="661" t="s">
        <v>1950</v>
      </c>
      <c r="D76" s="661"/>
      <c r="E76" s="661" t="str">
        <f>E67</f>
        <v>Cotisations externes versées</v>
      </c>
      <c r="F76" s="671">
        <v>-156</v>
      </c>
      <c r="G76" s="662"/>
      <c r="H76" s="663" t="s">
        <v>1877</v>
      </c>
    </row>
    <row r="77" spans="1:8" ht="51">
      <c r="A77" s="659">
        <v>46148</v>
      </c>
      <c r="B77" s="660">
        <f>A77</f>
        <v>46148</v>
      </c>
      <c r="C77" s="661" t="s">
        <v>1951</v>
      </c>
      <c r="D77" s="661"/>
      <c r="E77" s="661" t="str">
        <f>E73</f>
        <v>Subvention de fonctionnement</v>
      </c>
      <c r="F77" s="671"/>
      <c r="G77" s="662">
        <f>G73</f>
        <v>7.65</v>
      </c>
      <c r="H77" s="663" t="s">
        <v>1877</v>
      </c>
    </row>
    <row r="78" spans="1:8" ht="25.5">
      <c r="A78" s="659">
        <v>46153</v>
      </c>
      <c r="B78" s="660">
        <f>A78</f>
        <v>46153</v>
      </c>
      <c r="C78" s="661" t="s">
        <v>1952</v>
      </c>
      <c r="D78" s="661"/>
      <c r="E78" s="661" t="str">
        <f>E74</f>
        <v>Services bancaires</v>
      </c>
      <c r="F78" s="671">
        <f>F74</f>
        <v>-7.65</v>
      </c>
      <c r="G78" s="662"/>
      <c r="H78" s="663" t="s">
        <v>1877</v>
      </c>
    </row>
    <row r="79" spans="1:8" ht="25.5">
      <c r="A79" s="659">
        <v>46157</v>
      </c>
      <c r="B79" s="660">
        <f>A79</f>
        <v>46157</v>
      </c>
      <c r="C79" s="661" t="s">
        <v>1890</v>
      </c>
      <c r="D79" s="661"/>
      <c r="E79" s="661" t="s">
        <v>1926</v>
      </c>
      <c r="F79" s="671"/>
      <c r="G79" s="662">
        <v>1968.32</v>
      </c>
      <c r="H79" s="663" t="s">
        <v>1877</v>
      </c>
    </row>
    <row r="80" spans="1:8" ht="40.5" customHeight="1">
      <c r="A80" s="659">
        <v>46155</v>
      </c>
      <c r="B80" s="660">
        <f>A80</f>
        <v>46155</v>
      </c>
      <c r="C80" s="661" t="s">
        <v>1953</v>
      </c>
      <c r="D80" s="661"/>
      <c r="E80" s="661" t="str">
        <f>E57</f>
        <v>Dépenses diverses</v>
      </c>
      <c r="F80" s="671">
        <v>-129</v>
      </c>
      <c r="G80" s="662"/>
      <c r="H80" s="663" t="s">
        <v>1877</v>
      </c>
    </row>
    <row r="81" spans="1:9" ht="40.5" customHeight="1">
      <c r="A81" s="659">
        <v>46157</v>
      </c>
      <c r="B81" s="660">
        <v>46157</v>
      </c>
      <c r="C81" s="661" t="s">
        <v>1949</v>
      </c>
      <c r="D81" s="661"/>
      <c r="E81" s="661" t="str">
        <f>E75</f>
        <v>Rémunérations du personnel</v>
      </c>
      <c r="F81" s="671">
        <v>-400</v>
      </c>
      <c r="G81" s="662"/>
      <c r="H81" s="663" t="s">
        <v>1877</v>
      </c>
    </row>
    <row r="82" spans="1:9" ht="40.5" customHeight="1">
      <c r="A82" s="668" t="s">
        <v>1955</v>
      </c>
      <c r="B82" s="668"/>
      <c r="C82" s="669"/>
      <c r="D82" s="669"/>
      <c r="E82" s="669"/>
      <c r="F82" s="672">
        <f>SUM(F6:F81)</f>
        <v>-7296.6399999999994</v>
      </c>
      <c r="H82" s="670"/>
    </row>
    <row r="83" spans="1:9">
      <c r="A83" s="664" t="s">
        <v>1956</v>
      </c>
      <c r="G83" s="672">
        <f>SUM(G6:G81)</f>
        <v>19143.040000000005</v>
      </c>
    </row>
    <row r="84" spans="1:9">
      <c r="A84" s="739"/>
      <c r="B84" s="739"/>
      <c r="C84" s="739"/>
      <c r="D84" s="643"/>
      <c r="E84" s="643"/>
      <c r="F84" s="740" t="s">
        <v>1954</v>
      </c>
      <c r="G84" s="740" t="s">
        <v>1923</v>
      </c>
      <c r="H84" s="674">
        <f>G83+F82</f>
        <v>11846.400000000005</v>
      </c>
      <c r="I84" s="667"/>
    </row>
    <row r="85" spans="1:9">
      <c r="A85" s="736" t="s">
        <v>1878</v>
      </c>
      <c r="B85" s="736" t="s">
        <v>1878</v>
      </c>
      <c r="C85" s="736" t="s">
        <v>1878</v>
      </c>
      <c r="D85" s="736"/>
      <c r="E85" s="736"/>
      <c r="F85" s="736" t="s">
        <v>1878</v>
      </c>
      <c r="G85" s="736" t="s">
        <v>1878</v>
      </c>
      <c r="H85" s="736"/>
    </row>
  </sheetData>
  <autoFilter ref="A5:G85" xr:uid="{00000000-0009-0000-0000-000001000000}"/>
  <mergeCells count="8">
    <mergeCell ref="A85:H85"/>
    <mergeCell ref="A1:G1"/>
    <mergeCell ref="A2:G2"/>
    <mergeCell ref="A3:C3"/>
    <mergeCell ref="F3:G3"/>
    <mergeCell ref="A4:H4"/>
    <mergeCell ref="A84:C84"/>
    <mergeCell ref="F84:G84"/>
  </mergeCells>
  <hyperlinks>
    <hyperlink ref="A4" location="'Vos comptes'!A1" display="Liste de vos comptes" xr:uid="{66C6C9CA-F2D2-47D7-B12F-6F442AB59B23}"/>
    <hyperlink ref="B4" location="'Vos comptes'!A1" display="Liste de vos comptes" xr:uid="{93734E5C-EF9F-460E-B8A5-155ED2923924}"/>
    <hyperlink ref="C4" location="'Vos comptes'!A1" display="Liste de vos comptes" xr:uid="{B2996F15-F3C3-42D5-ADEF-CF292BF5ED7A}"/>
    <hyperlink ref="F4" location="'Vos comptes'!A1" display="Liste de vos comptes" xr:uid="{E12A8478-37C5-4887-96D1-A95778A83455}"/>
    <hyperlink ref="G4" location="'Vos comptes'!A1" display="Liste de vos comptes" xr:uid="{BDC7805D-CEB5-400F-982B-13A50CAF85C3}"/>
    <hyperlink ref="A85" location="'Vos comptes'!A1" display="Liste de vos comptes" xr:uid="{4A5BA16C-2609-4CF3-AEF5-D561482F1C6B}"/>
    <hyperlink ref="B85" location="'Vos comptes'!A1" display="Liste de vos comptes" xr:uid="{CA21EDE4-0DBB-495A-A1AA-59942C6DFAF6}"/>
    <hyperlink ref="C85" location="'Vos comptes'!A1" display="Liste de vos comptes" xr:uid="{1DDCEBCD-D732-489E-8086-56D99FF3A0CE}"/>
    <hyperlink ref="F85" location="'Vos comptes'!A1" display="Liste de vos comptes" xr:uid="{7CF52AE5-A08B-4273-8951-0377BE38005F}"/>
    <hyperlink ref="G85" location="'Vos comptes'!A1" display="Liste de vos comptes" xr:uid="{F6DF1F3B-6919-4915-88AA-CBB1ABD6FB45}"/>
  </hyperlinks>
  <printOptions horizontalCentered="1"/>
  <pageMargins left="0.7" right="0.7" top="0.75" bottom="0.75" header="0.3" footer="0.3"/>
  <pageSetup paperSize="9" fitToHeight="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08A183-64EB-42F3-8680-ADC4ECF70D5D}">
          <x14:formula1>
            <xm:f>'Liste budget'!$G$7:$G$20</xm:f>
          </x14:formula1>
          <xm:sqref>E6:E82</xm:sqref>
        </x14:dataValidation>
        <x14:dataValidation type="list" allowBlank="1" showInputMessage="1" showErrorMessage="1" xr:uid="{A3A5773E-737F-4717-8FC3-8F4AAE6FE8EA}">
          <x14:formula1>
            <xm:f>'Liste budget'!$F$8:$F$20</xm:f>
          </x14:formula1>
          <xm:sqref>D6:D82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5D9C-926C-402E-AE5F-8F635950A923}">
  <sheetPr>
    <tabColor rgb="FFFFFF00"/>
  </sheetPr>
  <dimension ref="A1:L115"/>
  <sheetViews>
    <sheetView topLeftCell="A21" zoomScaleNormal="100" workbookViewId="0">
      <selection activeCell="F58" sqref="F58"/>
    </sheetView>
  </sheetViews>
  <sheetFormatPr baseColWidth="10" defaultColWidth="9.140625" defaultRowHeight="15"/>
  <cols>
    <col min="1" max="1" width="35" customWidth="1"/>
    <col min="2" max="3" width="15" customWidth="1"/>
    <col min="4" max="4" width="10" customWidth="1"/>
    <col min="5" max="5" width="27.42578125" style="752" customWidth="1"/>
    <col min="6" max="6" width="60" customWidth="1"/>
    <col min="7" max="8" width="15" customWidth="1"/>
    <col min="9" max="9" width="17.5703125" bestFit="1" customWidth="1"/>
    <col min="10" max="10" width="16.140625" customWidth="1"/>
  </cols>
  <sheetData>
    <row r="1" spans="1:9" ht="26.25">
      <c r="A1" s="707" t="s">
        <v>2202</v>
      </c>
      <c r="B1" s="706"/>
      <c r="C1" s="706"/>
      <c r="D1" s="706"/>
      <c r="E1" s="706"/>
      <c r="F1" s="706"/>
      <c r="G1" s="706"/>
      <c r="H1" s="706"/>
      <c r="I1" s="706"/>
    </row>
    <row r="2" spans="1:9">
      <c r="A2" s="708" t="s">
        <v>2203</v>
      </c>
      <c r="B2" s="706"/>
      <c r="C2" s="706"/>
      <c r="D2" s="706"/>
      <c r="E2" s="706"/>
      <c r="F2" s="706"/>
      <c r="G2" s="706"/>
      <c r="H2" s="706"/>
      <c r="I2" s="706"/>
    </row>
    <row r="3" spans="1:9">
      <c r="A3" s="708" t="s">
        <v>2204</v>
      </c>
      <c r="B3" s="706"/>
      <c r="C3" s="706"/>
      <c r="D3" s="706"/>
      <c r="E3" s="706"/>
      <c r="F3" s="706"/>
      <c r="G3" s="706"/>
      <c r="H3" s="706"/>
      <c r="I3" s="706"/>
    </row>
    <row r="4" spans="1:9">
      <c r="A4" s="709" t="s">
        <v>2205</v>
      </c>
      <c r="B4" s="706"/>
      <c r="C4" s="706"/>
      <c r="D4" s="706"/>
      <c r="E4" s="706"/>
      <c r="F4" s="706"/>
      <c r="G4" s="706"/>
      <c r="H4" s="706"/>
      <c r="I4" s="706"/>
    </row>
    <row r="7" spans="1:9" ht="21">
      <c r="A7" s="710" t="s">
        <v>2206</v>
      </c>
      <c r="B7" s="706"/>
      <c r="C7" s="706"/>
      <c r="D7" s="706"/>
      <c r="E7" s="706"/>
      <c r="F7" s="706"/>
      <c r="G7" s="706"/>
      <c r="H7" s="706"/>
      <c r="I7" s="706"/>
    </row>
    <row r="8" spans="1:9">
      <c r="A8" s="695" t="s">
        <v>2207</v>
      </c>
      <c r="B8" s="706" t="s">
        <v>2208</v>
      </c>
      <c r="C8" s="706"/>
      <c r="D8" s="706"/>
      <c r="E8" s="706"/>
      <c r="F8" s="706"/>
      <c r="G8" s="706"/>
      <c r="H8" s="706"/>
      <c r="I8" s="706"/>
    </row>
    <row r="9" spans="1:9">
      <c r="A9" s="695" t="s">
        <v>1880</v>
      </c>
      <c r="B9" s="706" t="s">
        <v>2209</v>
      </c>
      <c r="C9" s="706"/>
      <c r="D9" s="706"/>
      <c r="E9" s="706"/>
      <c r="F9" s="706"/>
      <c r="G9" s="706"/>
      <c r="H9" s="706"/>
      <c r="I9" s="706"/>
    </row>
    <row r="10" spans="1:9">
      <c r="A10" s="695" t="s">
        <v>2210</v>
      </c>
      <c r="B10" s="706" t="s">
        <v>2211</v>
      </c>
      <c r="C10" s="706"/>
      <c r="D10" s="706"/>
      <c r="E10" s="706"/>
      <c r="F10" s="706"/>
      <c r="G10" s="706"/>
      <c r="H10" s="706"/>
      <c r="I10" s="706"/>
    </row>
    <row r="12" spans="1:9" ht="21">
      <c r="A12" s="710" t="s">
        <v>2212</v>
      </c>
      <c r="B12" s="711"/>
      <c r="C12" s="711"/>
      <c r="D12" s="711"/>
      <c r="E12" s="711"/>
      <c r="F12" s="706"/>
      <c r="G12" s="706"/>
      <c r="H12" s="706"/>
      <c r="I12" s="706"/>
    </row>
    <row r="13" spans="1:9">
      <c r="A13" s="695" t="s">
        <v>2213</v>
      </c>
      <c r="B13" s="706" t="s">
        <v>2214</v>
      </c>
      <c r="C13" s="706"/>
      <c r="D13" s="706"/>
      <c r="E13" s="706"/>
      <c r="F13" s="706"/>
      <c r="G13" s="706"/>
      <c r="H13" s="706"/>
      <c r="I13" s="706"/>
    </row>
    <row r="14" spans="1:9">
      <c r="A14" s="695" t="s">
        <v>2215</v>
      </c>
      <c r="B14" s="706" t="s">
        <v>2216</v>
      </c>
      <c r="C14" s="706"/>
      <c r="D14" s="706"/>
      <c r="E14" s="706"/>
      <c r="F14" s="706"/>
      <c r="G14" s="706"/>
      <c r="H14" s="706"/>
      <c r="I14" s="706"/>
    </row>
    <row r="15" spans="1:9">
      <c r="A15" s="695" t="s">
        <v>2217</v>
      </c>
      <c r="B15" s="706" t="s">
        <v>2218</v>
      </c>
      <c r="C15" s="706"/>
      <c r="D15" s="706"/>
      <c r="E15" s="706"/>
      <c r="F15" s="706"/>
      <c r="G15" s="706"/>
      <c r="H15" s="706"/>
      <c r="I15" s="706"/>
    </row>
    <row r="17" spans="1:12" ht="21">
      <c r="A17" s="710" t="s">
        <v>2219</v>
      </c>
      <c r="B17" s="711"/>
      <c r="C17" s="711"/>
      <c r="D17" s="711"/>
      <c r="E17" s="711"/>
      <c r="F17" s="706"/>
      <c r="G17" s="706"/>
      <c r="H17" s="706"/>
      <c r="I17" s="706"/>
      <c r="K17" s="701"/>
      <c r="L17" s="701"/>
    </row>
    <row r="18" spans="1:12">
      <c r="A18" s="696" t="s">
        <v>2220</v>
      </c>
      <c r="B18" s="696" t="s">
        <v>2221</v>
      </c>
      <c r="C18" s="696" t="s">
        <v>1879</v>
      </c>
      <c r="D18" s="696" t="s">
        <v>1937</v>
      </c>
      <c r="E18" s="775" t="s">
        <v>1880</v>
      </c>
      <c r="F18" s="696" t="s">
        <v>1880</v>
      </c>
      <c r="G18" s="712" t="s">
        <v>2222</v>
      </c>
      <c r="H18" s="712"/>
      <c r="I18" s="696" t="s">
        <v>2223</v>
      </c>
    </row>
    <row r="19" spans="1:12" s="705" customFormat="1" ht="21">
      <c r="A19" s="713"/>
      <c r="B19" s="713"/>
      <c r="C19" s="713"/>
      <c r="D19" s="713"/>
      <c r="E19" s="773"/>
      <c r="F19" s="703" t="s">
        <v>2287</v>
      </c>
      <c r="G19" s="702" t="s">
        <v>2224</v>
      </c>
      <c r="H19" s="704">
        <f>J20</f>
        <v>9376.9200000000019</v>
      </c>
      <c r="I19" s="702"/>
    </row>
    <row r="20" spans="1:12" s="759" customFormat="1">
      <c r="A20" s="754"/>
      <c r="B20" s="754"/>
      <c r="C20" s="754"/>
      <c r="D20" s="755">
        <v>859</v>
      </c>
      <c r="E20" s="785" t="s">
        <v>1936</v>
      </c>
      <c r="F20" s="757" t="s">
        <v>1952</v>
      </c>
      <c r="G20" s="756">
        <v>-7.65</v>
      </c>
      <c r="H20" s="757"/>
      <c r="I20" s="757" t="s">
        <v>2227</v>
      </c>
      <c r="J20" s="758">
        <f>J21+SUM(G20:H20)</f>
        <v>9376.9200000000019</v>
      </c>
    </row>
    <row r="21" spans="1:12" s="759" customFormat="1" ht="25.5">
      <c r="A21" s="754"/>
      <c r="B21" s="754"/>
      <c r="C21" s="754"/>
      <c r="D21" s="755">
        <v>995</v>
      </c>
      <c r="E21" s="785" t="s">
        <v>1925</v>
      </c>
      <c r="F21" s="757" t="s">
        <v>1892</v>
      </c>
      <c r="G21" s="757"/>
      <c r="H21" s="756">
        <v>7.65</v>
      </c>
      <c r="I21" s="757" t="s">
        <v>2227</v>
      </c>
      <c r="J21" s="758">
        <f>J22+SUM(G21:H21)</f>
        <v>9384.5700000000015</v>
      </c>
    </row>
    <row r="22" spans="1:12" s="759" customFormat="1">
      <c r="A22" s="754"/>
      <c r="B22" s="754"/>
      <c r="C22" s="754"/>
      <c r="D22" s="755">
        <v>859</v>
      </c>
      <c r="E22" s="785" t="s">
        <v>1936</v>
      </c>
      <c r="F22" s="757" t="s">
        <v>1952</v>
      </c>
      <c r="G22" s="756">
        <v>-7.65</v>
      </c>
      <c r="H22" s="757"/>
      <c r="I22" s="757" t="s">
        <v>2227</v>
      </c>
      <c r="J22" s="758">
        <f>J23+SUM(G22:H22)</f>
        <v>9376.9200000000019</v>
      </c>
    </row>
    <row r="23" spans="1:12" s="759" customFormat="1" ht="25.5">
      <c r="A23" s="754"/>
      <c r="B23" s="754"/>
      <c r="C23" s="754"/>
      <c r="D23" s="755">
        <v>995</v>
      </c>
      <c r="E23" s="785" t="s">
        <v>1925</v>
      </c>
      <c r="F23" s="757" t="s">
        <v>1892</v>
      </c>
      <c r="G23" s="757"/>
      <c r="H23" s="756">
        <v>7.65</v>
      </c>
      <c r="I23" s="757" t="s">
        <v>2227</v>
      </c>
      <c r="J23" s="758">
        <f t="shared" ref="J20:J30" si="0">J24+SUM(G23:H23)</f>
        <v>9384.5700000000015</v>
      </c>
    </row>
    <row r="24" spans="1:12" s="759" customFormat="1">
      <c r="A24" s="754"/>
      <c r="B24" s="754"/>
      <c r="C24" s="754"/>
      <c r="D24" s="755">
        <v>13</v>
      </c>
      <c r="E24" s="757" t="s">
        <v>1930</v>
      </c>
      <c r="F24" s="757" t="s">
        <v>1949</v>
      </c>
      <c r="G24" s="756">
        <v>-400</v>
      </c>
      <c r="H24" s="757"/>
      <c r="I24" s="757" t="s">
        <v>2225</v>
      </c>
      <c r="J24" s="758">
        <f>J25+SUM(G24:H24)</f>
        <v>9376.9200000000019</v>
      </c>
    </row>
    <row r="25" spans="1:12" s="759" customFormat="1">
      <c r="A25" s="754"/>
      <c r="B25" s="754"/>
      <c r="C25" s="754"/>
      <c r="D25" s="755">
        <v>13</v>
      </c>
      <c r="E25" s="757" t="s">
        <v>1930</v>
      </c>
      <c r="F25" s="757" t="s">
        <v>2266</v>
      </c>
      <c r="G25" s="756">
        <v>-300</v>
      </c>
      <c r="H25" s="757"/>
      <c r="I25" s="757" t="s">
        <v>2225</v>
      </c>
      <c r="J25" s="758">
        <f>J26+SUM(G25:H25)</f>
        <v>9776.9200000000019</v>
      </c>
    </row>
    <row r="26" spans="1:12" s="759" customFormat="1">
      <c r="A26" s="754"/>
      <c r="B26" s="754"/>
      <c r="C26" s="754"/>
      <c r="D26" s="755">
        <v>13</v>
      </c>
      <c r="E26" s="757" t="s">
        <v>1930</v>
      </c>
      <c r="F26" s="757" t="s">
        <v>2265</v>
      </c>
      <c r="G26" s="756">
        <v>-300</v>
      </c>
      <c r="H26" s="757"/>
      <c r="I26" s="757" t="s">
        <v>2225</v>
      </c>
      <c r="J26" s="758">
        <f t="shared" si="0"/>
        <v>10076.920000000002</v>
      </c>
    </row>
    <row r="27" spans="1:12" s="759" customFormat="1">
      <c r="A27" s="754"/>
      <c r="B27" s="754"/>
      <c r="C27" s="754"/>
      <c r="D27" s="755">
        <v>13</v>
      </c>
      <c r="E27" s="757" t="s">
        <v>1930</v>
      </c>
      <c r="F27" s="757" t="s">
        <v>2264</v>
      </c>
      <c r="G27" s="756">
        <v>-300</v>
      </c>
      <c r="H27" s="757"/>
      <c r="I27" s="757" t="s">
        <v>2225</v>
      </c>
      <c r="J27" s="758">
        <f t="shared" si="0"/>
        <v>10376.920000000002</v>
      </c>
    </row>
    <row r="28" spans="1:12" s="759" customFormat="1">
      <c r="A28" s="754"/>
      <c r="B28" s="754"/>
      <c r="C28" s="754"/>
      <c r="D28" s="755">
        <v>13</v>
      </c>
      <c r="E28" s="757" t="s">
        <v>1930</v>
      </c>
      <c r="F28" s="757" t="s">
        <v>2263</v>
      </c>
      <c r="G28" s="756">
        <v>-800</v>
      </c>
      <c r="H28" s="757"/>
      <c r="I28" s="757" t="s">
        <v>2225</v>
      </c>
      <c r="J28" s="758">
        <f t="shared" si="0"/>
        <v>10676.920000000002</v>
      </c>
    </row>
    <row r="29" spans="1:12" s="759" customFormat="1">
      <c r="A29" s="754"/>
      <c r="B29" s="754"/>
      <c r="C29" s="754"/>
      <c r="D29" s="755">
        <v>13</v>
      </c>
      <c r="E29" s="757" t="s">
        <v>1930</v>
      </c>
      <c r="F29" s="757" t="s">
        <v>2262</v>
      </c>
      <c r="G29" s="756">
        <v>-800</v>
      </c>
      <c r="H29" s="757"/>
      <c r="I29" s="757" t="s">
        <v>2225</v>
      </c>
      <c r="J29" s="758">
        <f t="shared" si="0"/>
        <v>11476.920000000002</v>
      </c>
    </row>
    <row r="30" spans="1:12" s="759" customFormat="1">
      <c r="A30" s="754"/>
      <c r="B30" s="754"/>
      <c r="C30" s="754"/>
      <c r="D30" s="755">
        <v>250</v>
      </c>
      <c r="E30" s="777" t="s">
        <v>1926</v>
      </c>
      <c r="F30" s="757" t="s">
        <v>2267</v>
      </c>
      <c r="G30" s="757"/>
      <c r="H30" s="756">
        <v>500</v>
      </c>
      <c r="I30" s="757" t="s">
        <v>2228</v>
      </c>
      <c r="J30" s="758">
        <f t="shared" si="0"/>
        <v>12276.920000000002</v>
      </c>
    </row>
    <row r="31" spans="1:12" s="759" customFormat="1">
      <c r="A31" s="754"/>
      <c r="B31" s="754"/>
      <c r="C31" s="754"/>
      <c r="D31" s="755">
        <v>2</v>
      </c>
      <c r="E31" s="776" t="s">
        <v>1934</v>
      </c>
      <c r="F31" s="757" t="s">
        <v>2261</v>
      </c>
      <c r="G31" s="756">
        <v>-40</v>
      </c>
      <c r="H31" s="757"/>
      <c r="I31" s="757" t="s">
        <v>2231</v>
      </c>
      <c r="J31" s="758">
        <f>J32+SUM(G31:H31)</f>
        <v>11776.920000000002</v>
      </c>
    </row>
    <row r="32" spans="1:12" s="759" customFormat="1">
      <c r="A32" s="754"/>
      <c r="B32" s="754"/>
      <c r="C32" s="754"/>
      <c r="D32" s="755">
        <v>859</v>
      </c>
      <c r="E32" s="776" t="s">
        <v>1936</v>
      </c>
      <c r="F32" s="757" t="str">
        <f>F38</f>
        <v>FACT SGT26063650004205</v>
      </c>
      <c r="G32" s="756">
        <v>-7.65</v>
      </c>
      <c r="H32" s="757"/>
      <c r="I32" s="757" t="s">
        <v>2227</v>
      </c>
      <c r="J32" s="758">
        <f>J33+SUM(G32:H32)</f>
        <v>11816.920000000002</v>
      </c>
    </row>
    <row r="33" spans="1:10" s="2" customFormat="1" ht="25.5">
      <c r="A33" s="331">
        <v>46176</v>
      </c>
      <c r="B33" s="331">
        <v>46176</v>
      </c>
      <c r="C33" s="331">
        <v>46176</v>
      </c>
      <c r="D33" s="174">
        <v>995</v>
      </c>
      <c r="E33" s="778" t="s">
        <v>1925</v>
      </c>
      <c r="F33" s="397" t="str">
        <f>F39</f>
        <v>SOUTIEN ASSO SPORTIVE/CULTURELL</v>
      </c>
      <c r="G33" s="397"/>
      <c r="H33" s="700">
        <v>7.65</v>
      </c>
      <c r="I33" s="397" t="s">
        <v>2227</v>
      </c>
      <c r="J33" s="753">
        <f>J34+SUM(G33:H33)</f>
        <v>11824.570000000002</v>
      </c>
    </row>
    <row r="34" spans="1:10" s="2" customFormat="1">
      <c r="A34" s="331">
        <v>46176</v>
      </c>
      <c r="B34" s="331">
        <v>46176</v>
      </c>
      <c r="C34" s="331">
        <v>46176</v>
      </c>
      <c r="D34" s="174">
        <v>2</v>
      </c>
      <c r="E34" s="778" t="s">
        <v>1934</v>
      </c>
      <c r="F34" s="397" t="s">
        <v>2260</v>
      </c>
      <c r="G34" s="700">
        <v>-29.48</v>
      </c>
      <c r="H34" s="397"/>
      <c r="I34" s="397" t="s">
        <v>2231</v>
      </c>
      <c r="J34" s="753">
        <f>J35+SUM(G34:H34)</f>
        <v>11816.920000000002</v>
      </c>
    </row>
    <row r="35" spans="1:10" s="2" customFormat="1">
      <c r="A35" s="331">
        <v>46157</v>
      </c>
      <c r="B35" s="331">
        <v>46157</v>
      </c>
      <c r="C35" s="331">
        <v>46157</v>
      </c>
      <c r="D35" s="174">
        <v>13</v>
      </c>
      <c r="E35" s="397" t="s">
        <v>1930</v>
      </c>
      <c r="F35" s="397" t="s">
        <v>1949</v>
      </c>
      <c r="G35" s="700">
        <v>-400</v>
      </c>
      <c r="H35" s="397"/>
      <c r="I35" s="397" t="s">
        <v>2225</v>
      </c>
      <c r="J35" s="779">
        <f>J36+SUM(G35:H35)</f>
        <v>11846.400000000001</v>
      </c>
    </row>
    <row r="36" spans="1:10" s="2" customFormat="1">
      <c r="A36" s="331">
        <v>46155</v>
      </c>
      <c r="B36" s="331">
        <v>46155</v>
      </c>
      <c r="C36" s="331">
        <v>46155</v>
      </c>
      <c r="D36" s="174">
        <v>381</v>
      </c>
      <c r="E36" s="397" t="s">
        <v>1935</v>
      </c>
      <c r="F36" s="397" t="s">
        <v>2226</v>
      </c>
      <c r="G36" s="700">
        <v>-129</v>
      </c>
      <c r="H36" s="397"/>
      <c r="I36" s="397" t="s">
        <v>2227</v>
      </c>
      <c r="J36" s="753">
        <f t="shared" ref="J36:J56" si="1">J37+SUM(G36:H36)</f>
        <v>12246.400000000001</v>
      </c>
    </row>
    <row r="37" spans="1:10" s="2" customFormat="1">
      <c r="A37" s="331">
        <v>46155</v>
      </c>
      <c r="B37" s="331">
        <v>46155</v>
      </c>
      <c r="C37" s="331">
        <v>46157</v>
      </c>
      <c r="D37" s="174">
        <v>250</v>
      </c>
      <c r="E37" s="780" t="s">
        <v>1926</v>
      </c>
      <c r="F37" s="397" t="s">
        <v>1890</v>
      </c>
      <c r="G37" s="397"/>
      <c r="H37" s="700">
        <v>1968.32</v>
      </c>
      <c r="I37" s="397" t="s">
        <v>2228</v>
      </c>
      <c r="J37" s="753">
        <f t="shared" si="1"/>
        <v>12375.400000000001</v>
      </c>
    </row>
    <row r="38" spans="1:10" s="2" customFormat="1">
      <c r="A38" s="331">
        <v>46153</v>
      </c>
      <c r="B38" s="331">
        <v>46153</v>
      </c>
      <c r="C38" s="331">
        <v>46143</v>
      </c>
      <c r="D38" s="174">
        <v>859</v>
      </c>
      <c r="E38" s="778" t="s">
        <v>1936</v>
      </c>
      <c r="F38" s="397" t="s">
        <v>1952</v>
      </c>
      <c r="G38" s="700">
        <v>-7.65</v>
      </c>
      <c r="H38" s="397"/>
      <c r="I38" s="397" t="s">
        <v>2227</v>
      </c>
      <c r="J38" s="753">
        <f>J39+SUM(G38:H38)</f>
        <v>10407.080000000002</v>
      </c>
    </row>
    <row r="39" spans="1:10" s="2" customFormat="1" ht="25.5">
      <c r="A39" s="331">
        <v>46149</v>
      </c>
      <c r="B39" s="331">
        <v>46148</v>
      </c>
      <c r="C39" s="331">
        <v>46113</v>
      </c>
      <c r="D39" s="174">
        <v>995</v>
      </c>
      <c r="E39" s="778" t="s">
        <v>1925</v>
      </c>
      <c r="F39" s="397" t="s">
        <v>1892</v>
      </c>
      <c r="G39" s="397"/>
      <c r="H39" s="700">
        <v>7.65</v>
      </c>
      <c r="I39" s="397" t="s">
        <v>2227</v>
      </c>
      <c r="J39" s="753">
        <f>J40+SUM(G39:H39)</f>
        <v>10414.730000000001</v>
      </c>
    </row>
    <row r="40" spans="1:10" s="2" customFormat="1">
      <c r="A40" s="331">
        <v>46127</v>
      </c>
      <c r="B40" s="331">
        <v>46127</v>
      </c>
      <c r="C40" s="331">
        <v>46127</v>
      </c>
      <c r="D40" s="174">
        <v>162</v>
      </c>
      <c r="E40" s="397" t="s">
        <v>1938</v>
      </c>
      <c r="F40" s="397" t="s">
        <v>1950</v>
      </c>
      <c r="G40" s="700">
        <v>-156</v>
      </c>
      <c r="H40" s="397"/>
      <c r="I40" s="397" t="s">
        <v>2229</v>
      </c>
      <c r="J40" s="753">
        <f t="shared" si="1"/>
        <v>10407.080000000002</v>
      </c>
    </row>
    <row r="41" spans="1:10" s="2" customFormat="1">
      <c r="A41" s="331">
        <v>46127</v>
      </c>
      <c r="B41" s="331">
        <v>46127</v>
      </c>
      <c r="C41" s="331">
        <v>46127</v>
      </c>
      <c r="D41" s="174">
        <v>13</v>
      </c>
      <c r="E41" s="397" t="s">
        <v>1930</v>
      </c>
      <c r="F41" s="397" t="s">
        <v>1949</v>
      </c>
      <c r="G41" s="700">
        <v>-400</v>
      </c>
      <c r="H41" s="397"/>
      <c r="I41" s="397" t="s">
        <v>2225</v>
      </c>
      <c r="J41" s="753">
        <f>J42+SUM(G41:H41)</f>
        <v>10563.080000000002</v>
      </c>
    </row>
    <row r="42" spans="1:10" s="2" customFormat="1">
      <c r="A42" s="331">
        <v>46122</v>
      </c>
      <c r="B42" s="331">
        <v>46122</v>
      </c>
      <c r="C42" s="331">
        <v>46113</v>
      </c>
      <c r="D42" s="174">
        <v>859</v>
      </c>
      <c r="E42" s="786" t="s">
        <v>1936</v>
      </c>
      <c r="F42" s="397" t="s">
        <v>1948</v>
      </c>
      <c r="G42" s="700">
        <v>-7.65</v>
      </c>
      <c r="H42" s="397"/>
      <c r="I42" s="397" t="s">
        <v>2227</v>
      </c>
      <c r="J42" s="753">
        <f>J43+SUM(G42:H42)</f>
        <v>10963.080000000002</v>
      </c>
    </row>
    <row r="43" spans="1:10" s="2" customFormat="1" ht="25.5">
      <c r="A43" s="331">
        <v>46115</v>
      </c>
      <c r="B43" s="331">
        <v>46115</v>
      </c>
      <c r="C43" s="331">
        <v>46082</v>
      </c>
      <c r="D43" s="174">
        <v>995</v>
      </c>
      <c r="E43" s="786" t="s">
        <v>1925</v>
      </c>
      <c r="F43" s="397" t="s">
        <v>1892</v>
      </c>
      <c r="G43" s="397"/>
      <c r="H43" s="700">
        <v>7.65</v>
      </c>
      <c r="I43" s="397" t="s">
        <v>2227</v>
      </c>
      <c r="J43" s="753">
        <f>J44+SUM(G43:H43)</f>
        <v>10970.730000000001</v>
      </c>
    </row>
    <row r="44" spans="1:10" s="2" customFormat="1">
      <c r="A44" s="331">
        <v>46100</v>
      </c>
      <c r="B44" s="331">
        <v>46100</v>
      </c>
      <c r="C44" s="331">
        <v>46100</v>
      </c>
      <c r="D44" s="174">
        <v>2</v>
      </c>
      <c r="E44" s="786" t="s">
        <v>1935</v>
      </c>
      <c r="F44" s="397" t="s">
        <v>2230</v>
      </c>
      <c r="G44" s="700">
        <v>-136.31</v>
      </c>
      <c r="H44" s="397"/>
      <c r="I44" s="397" t="s">
        <v>2231</v>
      </c>
      <c r="J44" s="753">
        <f t="shared" si="1"/>
        <v>10963.080000000002</v>
      </c>
    </row>
    <row r="45" spans="1:10" s="2" customFormat="1" ht="25.5">
      <c r="A45" s="331">
        <v>46098</v>
      </c>
      <c r="B45" s="331">
        <v>46098</v>
      </c>
      <c r="C45" s="331">
        <v>46098</v>
      </c>
      <c r="D45" s="174">
        <v>2</v>
      </c>
      <c r="E45" s="786" t="s">
        <v>1930</v>
      </c>
      <c r="F45" s="397" t="s">
        <v>1946</v>
      </c>
      <c r="G45" s="700">
        <v>-800</v>
      </c>
      <c r="H45" s="397"/>
      <c r="I45" s="397" t="s">
        <v>2231</v>
      </c>
      <c r="J45" s="753">
        <f t="shared" si="1"/>
        <v>11099.390000000001</v>
      </c>
    </row>
    <row r="46" spans="1:10" s="2" customFormat="1">
      <c r="A46" s="331">
        <v>46091</v>
      </c>
      <c r="B46" s="331">
        <v>46091</v>
      </c>
      <c r="C46" s="331">
        <v>46082</v>
      </c>
      <c r="D46" s="174">
        <v>859</v>
      </c>
      <c r="E46" s="786" t="s">
        <v>1936</v>
      </c>
      <c r="F46" s="397" t="s">
        <v>1945</v>
      </c>
      <c r="G46" s="700">
        <v>-7.65</v>
      </c>
      <c r="H46" s="397"/>
      <c r="I46" s="397" t="s">
        <v>2227</v>
      </c>
      <c r="J46" s="753">
        <f>J47+SUM(G46:H46)</f>
        <v>11899.390000000001</v>
      </c>
    </row>
    <row r="47" spans="1:10" s="2" customFormat="1" ht="25.5">
      <c r="A47" s="331">
        <v>46085</v>
      </c>
      <c r="B47" s="331">
        <v>46085</v>
      </c>
      <c r="C47" s="331">
        <v>46054</v>
      </c>
      <c r="D47" s="174">
        <v>995</v>
      </c>
      <c r="E47" s="786" t="s">
        <v>1925</v>
      </c>
      <c r="F47" s="397" t="s">
        <v>1892</v>
      </c>
      <c r="G47" s="397"/>
      <c r="H47" s="700">
        <v>7.65</v>
      </c>
      <c r="I47" s="397" t="s">
        <v>2227</v>
      </c>
      <c r="J47" s="753">
        <f>J48+SUM(G47:H47)</f>
        <v>11907.04</v>
      </c>
    </row>
    <row r="48" spans="1:10" s="2" customFormat="1">
      <c r="A48" s="331">
        <v>46076</v>
      </c>
      <c r="B48" s="331">
        <v>46076</v>
      </c>
      <c r="C48" s="331">
        <v>46076</v>
      </c>
      <c r="D48" s="174">
        <v>381</v>
      </c>
      <c r="E48" s="786" t="s">
        <v>1934</v>
      </c>
      <c r="F48" s="397" t="s">
        <v>2232</v>
      </c>
      <c r="G48" s="700">
        <v>-54.8</v>
      </c>
      <c r="H48" s="397"/>
      <c r="I48" s="397" t="s">
        <v>2227</v>
      </c>
      <c r="J48" s="753">
        <f>J49+SUM(G48:H48)</f>
        <v>11899.390000000001</v>
      </c>
    </row>
    <row r="49" spans="1:11" s="2" customFormat="1">
      <c r="A49" s="331">
        <v>46069</v>
      </c>
      <c r="B49" s="331">
        <v>46069</v>
      </c>
      <c r="C49" s="331">
        <v>46069</v>
      </c>
      <c r="D49" s="174">
        <v>162</v>
      </c>
      <c r="E49" s="397" t="s">
        <v>1938</v>
      </c>
      <c r="F49" s="397" t="s">
        <v>1950</v>
      </c>
      <c r="G49" s="700">
        <v>-39</v>
      </c>
      <c r="H49" s="397"/>
      <c r="I49" s="397" t="s">
        <v>2229</v>
      </c>
      <c r="J49" s="753">
        <f t="shared" si="1"/>
        <v>11954.19</v>
      </c>
    </row>
    <row r="50" spans="1:11" s="2" customFormat="1">
      <c r="A50" s="331">
        <v>46063</v>
      </c>
      <c r="B50" s="331">
        <v>46063</v>
      </c>
      <c r="C50" s="331">
        <v>46054</v>
      </c>
      <c r="D50" s="174">
        <v>859</v>
      </c>
      <c r="E50" s="786" t="s">
        <v>1936</v>
      </c>
      <c r="F50" s="397" t="s">
        <v>1942</v>
      </c>
      <c r="G50" s="700">
        <v>-7.65</v>
      </c>
      <c r="H50" s="397"/>
      <c r="I50" s="397" t="s">
        <v>2227</v>
      </c>
      <c r="J50" s="753">
        <f t="shared" si="1"/>
        <v>11993.19</v>
      </c>
    </row>
    <row r="51" spans="1:11" s="2" customFormat="1">
      <c r="A51" s="331">
        <v>46058</v>
      </c>
      <c r="B51" s="331">
        <v>46058</v>
      </c>
      <c r="C51" s="331">
        <v>46058</v>
      </c>
      <c r="D51" s="174">
        <v>2</v>
      </c>
      <c r="E51" s="397" t="s">
        <v>1930</v>
      </c>
      <c r="F51" s="397" t="s">
        <v>1941</v>
      </c>
      <c r="G51" s="700">
        <v>-1100</v>
      </c>
      <c r="H51" s="397"/>
      <c r="I51" s="397" t="s">
        <v>2231</v>
      </c>
      <c r="J51" s="753">
        <f t="shared" si="1"/>
        <v>12000.84</v>
      </c>
    </row>
    <row r="52" spans="1:11" s="2" customFormat="1">
      <c r="A52" s="331">
        <v>46057</v>
      </c>
      <c r="B52" s="331">
        <v>46057</v>
      </c>
      <c r="C52" s="331">
        <v>46023</v>
      </c>
      <c r="D52" s="174">
        <v>995</v>
      </c>
      <c r="E52" s="397" t="s">
        <v>1925</v>
      </c>
      <c r="F52" s="397" t="s">
        <v>1892</v>
      </c>
      <c r="G52" s="397"/>
      <c r="H52" s="700">
        <v>7.65</v>
      </c>
      <c r="I52" s="397" t="s">
        <v>2227</v>
      </c>
      <c r="J52" s="753">
        <f t="shared" si="1"/>
        <v>13100.84</v>
      </c>
    </row>
    <row r="53" spans="1:11" s="2" customFormat="1">
      <c r="A53" s="331">
        <v>46051</v>
      </c>
      <c r="B53" s="331">
        <v>46051</v>
      </c>
      <c r="C53" s="331">
        <v>46051</v>
      </c>
      <c r="D53" s="174">
        <v>992</v>
      </c>
      <c r="E53" s="397" t="s">
        <v>1926</v>
      </c>
      <c r="F53" s="397" t="s">
        <v>2233</v>
      </c>
      <c r="G53" s="700">
        <v>-2504.0100000000002</v>
      </c>
      <c r="H53" s="397"/>
      <c r="I53" s="397" t="s">
        <v>2234</v>
      </c>
      <c r="J53" s="753">
        <f t="shared" si="1"/>
        <v>13093.19</v>
      </c>
    </row>
    <row r="54" spans="1:11" s="2" customFormat="1">
      <c r="A54" s="331">
        <v>46050</v>
      </c>
      <c r="B54" s="331">
        <v>46050</v>
      </c>
      <c r="C54" s="331">
        <v>46051</v>
      </c>
      <c r="D54" s="174">
        <v>250</v>
      </c>
      <c r="E54" s="397" t="s">
        <v>1926</v>
      </c>
      <c r="F54" s="397" t="s">
        <v>1890</v>
      </c>
      <c r="G54" s="397"/>
      <c r="H54" s="700">
        <v>2503.56</v>
      </c>
      <c r="I54" s="397" t="s">
        <v>2228</v>
      </c>
      <c r="J54" s="753">
        <f t="shared" si="1"/>
        <v>15597.2</v>
      </c>
    </row>
    <row r="55" spans="1:11" s="2" customFormat="1">
      <c r="A55" s="331">
        <v>46050</v>
      </c>
      <c r="B55" s="331">
        <v>46050</v>
      </c>
      <c r="C55" s="331">
        <v>46051</v>
      </c>
      <c r="D55" s="174">
        <v>250</v>
      </c>
      <c r="E55" s="397" t="s">
        <v>1926</v>
      </c>
      <c r="F55" s="397" t="s">
        <v>1902</v>
      </c>
      <c r="G55" s="397"/>
      <c r="H55" s="700">
        <v>2504.0100000000002</v>
      </c>
      <c r="I55" s="397" t="s">
        <v>2235</v>
      </c>
      <c r="J55" s="753">
        <f t="shared" si="1"/>
        <v>13093.640000000001</v>
      </c>
    </row>
    <row r="56" spans="1:11" s="2" customFormat="1" ht="25.5">
      <c r="A56" s="331">
        <v>46037</v>
      </c>
      <c r="B56" s="331">
        <v>46037</v>
      </c>
      <c r="C56" s="331">
        <v>46037</v>
      </c>
      <c r="D56" s="174">
        <v>162</v>
      </c>
      <c r="E56" s="778" t="s">
        <v>1938</v>
      </c>
      <c r="F56" s="397" t="s">
        <v>1950</v>
      </c>
      <c r="G56" s="700">
        <v>-117</v>
      </c>
      <c r="H56" s="397"/>
      <c r="I56" s="397" t="s">
        <v>2229</v>
      </c>
      <c r="J56" s="753">
        <f t="shared" si="1"/>
        <v>10589.630000000001</v>
      </c>
    </row>
    <row r="57" spans="1:11" s="2" customFormat="1">
      <c r="A57" s="558">
        <v>46034</v>
      </c>
      <c r="B57" s="558">
        <v>46034</v>
      </c>
      <c r="C57" s="558">
        <v>46023</v>
      </c>
      <c r="D57" s="528">
        <v>859</v>
      </c>
      <c r="E57" s="638" t="s">
        <v>1936</v>
      </c>
      <c r="F57" s="638" t="s">
        <v>2236</v>
      </c>
      <c r="G57" s="762">
        <v>-7.65</v>
      </c>
      <c r="H57" s="638"/>
      <c r="I57" s="638" t="s">
        <v>2227</v>
      </c>
      <c r="J57" s="781">
        <f>J58+SUM(G57:H57)</f>
        <v>10706.630000000001</v>
      </c>
    </row>
    <row r="58" spans="1:11" s="2" customFormat="1" ht="25.5">
      <c r="A58" s="331">
        <v>46029</v>
      </c>
      <c r="B58" s="331">
        <v>46028</v>
      </c>
      <c r="C58" s="331">
        <v>45992</v>
      </c>
      <c r="D58" s="174">
        <v>995</v>
      </c>
      <c r="E58" s="778" t="s">
        <v>1925</v>
      </c>
      <c r="F58" s="397" t="s">
        <v>1892</v>
      </c>
      <c r="G58" s="397"/>
      <c r="H58" s="700">
        <v>7.65</v>
      </c>
      <c r="I58" s="397" t="s">
        <v>2227</v>
      </c>
      <c r="J58" s="753">
        <f>J59+SUM(G58:H58)</f>
        <v>10714.28</v>
      </c>
    </row>
    <row r="59" spans="1:11" s="769" customFormat="1">
      <c r="A59" s="763">
        <v>46014</v>
      </c>
      <c r="B59" s="763">
        <v>46013</v>
      </c>
      <c r="C59" s="763">
        <v>46013</v>
      </c>
      <c r="D59" s="764">
        <v>381</v>
      </c>
      <c r="E59" s="782" t="s">
        <v>1934</v>
      </c>
      <c r="F59" s="766" t="s">
        <v>2239</v>
      </c>
      <c r="G59" s="765">
        <v>-128.1</v>
      </c>
      <c r="H59" s="766"/>
      <c r="I59" s="766" t="s">
        <v>2227</v>
      </c>
      <c r="J59" s="768">
        <f>J60+SUM(G59:H59)</f>
        <v>10706.630000000001</v>
      </c>
      <c r="K59" s="769" t="s">
        <v>2284</v>
      </c>
    </row>
    <row r="60" spans="1:11" s="2" customFormat="1">
      <c r="A60" s="331">
        <v>46013</v>
      </c>
      <c r="B60" s="331">
        <v>46013</v>
      </c>
      <c r="C60" s="331">
        <v>46013</v>
      </c>
      <c r="D60" s="174">
        <v>2</v>
      </c>
      <c r="E60" s="780" t="s">
        <v>1934</v>
      </c>
      <c r="F60" s="397" t="s">
        <v>1919</v>
      </c>
      <c r="G60" s="700">
        <v>-58.72</v>
      </c>
      <c r="H60" s="397"/>
      <c r="I60" s="397" t="s">
        <v>2231</v>
      </c>
      <c r="J60" s="753">
        <f t="shared" ref="J60:J110" si="2">J61+SUM(G60:H60)</f>
        <v>10834.730000000001</v>
      </c>
    </row>
    <row r="61" spans="1:11" s="2" customFormat="1">
      <c r="A61" s="331">
        <v>46013</v>
      </c>
      <c r="B61" s="331">
        <v>46013</v>
      </c>
      <c r="C61" s="331">
        <v>46013</v>
      </c>
      <c r="D61" s="174">
        <v>2</v>
      </c>
      <c r="E61" s="787" t="s">
        <v>1934</v>
      </c>
      <c r="F61" s="397" t="s">
        <v>1918</v>
      </c>
      <c r="G61" s="700">
        <v>-31</v>
      </c>
      <c r="H61" s="397"/>
      <c r="I61" s="397" t="s">
        <v>2231</v>
      </c>
      <c r="J61" s="753">
        <f t="shared" si="2"/>
        <v>10893.45</v>
      </c>
    </row>
    <row r="62" spans="1:11" s="2" customFormat="1">
      <c r="A62" s="331">
        <v>46010</v>
      </c>
      <c r="B62" s="331">
        <v>46010</v>
      </c>
      <c r="C62" s="331">
        <v>46010</v>
      </c>
      <c r="D62" s="174">
        <v>381</v>
      </c>
      <c r="E62" s="786" t="s">
        <v>1935</v>
      </c>
      <c r="F62" s="397" t="s">
        <v>2240</v>
      </c>
      <c r="G62" s="700">
        <v>-71.75</v>
      </c>
      <c r="H62" s="397"/>
      <c r="I62" s="397" t="s">
        <v>2227</v>
      </c>
      <c r="J62" s="753">
        <f t="shared" si="2"/>
        <v>10924.45</v>
      </c>
    </row>
    <row r="63" spans="1:11" s="2" customFormat="1">
      <c r="A63" s="331">
        <v>46009</v>
      </c>
      <c r="B63" s="331">
        <v>46009</v>
      </c>
      <c r="C63" s="331">
        <v>46009</v>
      </c>
      <c r="D63" s="174">
        <v>2</v>
      </c>
      <c r="E63" s="787" t="s">
        <v>1935</v>
      </c>
      <c r="F63" s="397" t="s">
        <v>1916</v>
      </c>
      <c r="G63" s="700">
        <v>-144</v>
      </c>
      <c r="H63" s="397"/>
      <c r="I63" s="397" t="s">
        <v>2231</v>
      </c>
      <c r="J63" s="753">
        <f t="shared" si="2"/>
        <v>10996.2</v>
      </c>
    </row>
    <row r="64" spans="1:11" s="2" customFormat="1" ht="25.5">
      <c r="A64" s="331">
        <v>46003</v>
      </c>
      <c r="B64" s="331">
        <v>46003</v>
      </c>
      <c r="C64" s="331">
        <v>46003</v>
      </c>
      <c r="D64" s="174">
        <v>2</v>
      </c>
      <c r="E64" s="786" t="s">
        <v>1938</v>
      </c>
      <c r="F64" s="397" t="s">
        <v>1915</v>
      </c>
      <c r="G64" s="700">
        <v>-200</v>
      </c>
      <c r="H64" s="397"/>
      <c r="I64" s="397" t="s">
        <v>2231</v>
      </c>
      <c r="J64" s="753">
        <f t="shared" si="2"/>
        <v>11140.2</v>
      </c>
    </row>
    <row r="65" spans="1:10" s="2" customFormat="1">
      <c r="A65" s="331">
        <v>46003</v>
      </c>
      <c r="B65" s="331">
        <v>46003</v>
      </c>
      <c r="C65" s="331">
        <v>46003</v>
      </c>
      <c r="D65" s="174">
        <v>2</v>
      </c>
      <c r="E65" s="787" t="s">
        <v>1935</v>
      </c>
      <c r="F65" s="397" t="s">
        <v>1914</v>
      </c>
      <c r="G65" s="700">
        <v>-47</v>
      </c>
      <c r="H65" s="397"/>
      <c r="I65" s="397" t="s">
        <v>2231</v>
      </c>
      <c r="J65" s="753">
        <f t="shared" si="2"/>
        <v>11340.2</v>
      </c>
    </row>
    <row r="66" spans="1:10" s="2" customFormat="1">
      <c r="A66" s="331">
        <v>46001</v>
      </c>
      <c r="B66" s="331">
        <v>46001</v>
      </c>
      <c r="C66" s="331">
        <v>45992</v>
      </c>
      <c r="D66" s="174">
        <v>859</v>
      </c>
      <c r="E66" s="786" t="s">
        <v>1936</v>
      </c>
      <c r="F66" s="397" t="s">
        <v>2241</v>
      </c>
      <c r="G66" s="700">
        <v>-7.65</v>
      </c>
      <c r="H66" s="397"/>
      <c r="I66" s="397" t="s">
        <v>2227</v>
      </c>
      <c r="J66" s="753">
        <f>J67+SUM(G66:H66)</f>
        <v>11387.2</v>
      </c>
    </row>
    <row r="67" spans="1:10" s="2" customFormat="1">
      <c r="A67" s="331">
        <v>45995</v>
      </c>
      <c r="B67" s="331">
        <v>45995</v>
      </c>
      <c r="C67" s="331">
        <v>45995</v>
      </c>
      <c r="D67" s="174">
        <v>305</v>
      </c>
      <c r="E67" s="397" t="s">
        <v>1926</v>
      </c>
      <c r="F67" s="397" t="s">
        <v>2242</v>
      </c>
      <c r="G67" s="397"/>
      <c r="H67" s="700">
        <v>230</v>
      </c>
      <c r="I67" s="397" t="s">
        <v>2229</v>
      </c>
      <c r="J67" s="753">
        <f t="shared" si="2"/>
        <v>11394.85</v>
      </c>
    </row>
    <row r="68" spans="1:10" s="2" customFormat="1" ht="25.5">
      <c r="A68" s="331">
        <v>45995</v>
      </c>
      <c r="B68" s="331">
        <v>45994</v>
      </c>
      <c r="C68" s="331">
        <v>45962</v>
      </c>
      <c r="D68" s="174">
        <v>995</v>
      </c>
      <c r="E68" s="786" t="s">
        <v>1925</v>
      </c>
      <c r="F68" s="397" t="s">
        <v>1892</v>
      </c>
      <c r="G68" s="397"/>
      <c r="H68" s="700">
        <v>7.65</v>
      </c>
      <c r="I68" s="397" t="s">
        <v>2227</v>
      </c>
      <c r="J68" s="753">
        <f>J69+SUM(G68:H68)</f>
        <v>11164.85</v>
      </c>
    </row>
    <row r="69" spans="1:10" s="2" customFormat="1">
      <c r="A69" s="331">
        <v>45986</v>
      </c>
      <c r="B69" s="331">
        <v>45986</v>
      </c>
      <c r="C69" s="331">
        <v>45986</v>
      </c>
      <c r="D69" s="174">
        <v>381</v>
      </c>
      <c r="E69" s="397" t="s">
        <v>1934</v>
      </c>
      <c r="F69" s="397" t="s">
        <v>2243</v>
      </c>
      <c r="G69" s="700">
        <v>-4.38</v>
      </c>
      <c r="H69" s="397"/>
      <c r="I69" s="397" t="s">
        <v>2227</v>
      </c>
      <c r="J69" s="753">
        <f t="shared" si="2"/>
        <v>11157.2</v>
      </c>
    </row>
    <row r="70" spans="1:10" s="2" customFormat="1">
      <c r="A70" s="331">
        <v>45978</v>
      </c>
      <c r="B70" s="331">
        <v>45978</v>
      </c>
      <c r="C70" s="331">
        <v>45978</v>
      </c>
      <c r="D70" s="174">
        <v>162</v>
      </c>
      <c r="E70" s="397" t="s">
        <v>1938</v>
      </c>
      <c r="F70" s="397" t="s">
        <v>1950</v>
      </c>
      <c r="G70" s="700">
        <v>-507</v>
      </c>
      <c r="H70" s="397"/>
      <c r="I70" s="397" t="s">
        <v>2229</v>
      </c>
      <c r="J70" s="753">
        <f t="shared" si="2"/>
        <v>11161.58</v>
      </c>
    </row>
    <row r="71" spans="1:10" s="2" customFormat="1">
      <c r="A71" s="331">
        <v>45975</v>
      </c>
      <c r="B71" s="331">
        <v>45975</v>
      </c>
      <c r="C71" s="331">
        <v>45975</v>
      </c>
      <c r="D71" s="174">
        <v>2</v>
      </c>
      <c r="E71" s="397" t="s">
        <v>1934</v>
      </c>
      <c r="F71" s="397" t="s">
        <v>1909</v>
      </c>
      <c r="G71" s="700">
        <v>-49.84</v>
      </c>
      <c r="H71" s="397"/>
      <c r="I71" s="397" t="s">
        <v>2231</v>
      </c>
      <c r="J71" s="753">
        <f>J72+SUM(G71:H71)</f>
        <v>11668.58</v>
      </c>
    </row>
    <row r="72" spans="1:10" s="2" customFormat="1">
      <c r="A72" s="331">
        <v>45971</v>
      </c>
      <c r="B72" s="331">
        <v>45971</v>
      </c>
      <c r="C72" s="331">
        <v>45962</v>
      </c>
      <c r="D72" s="174">
        <v>859</v>
      </c>
      <c r="E72" s="778" t="s">
        <v>1936</v>
      </c>
      <c r="F72" s="397" t="s">
        <v>2244</v>
      </c>
      <c r="G72" s="700">
        <v>-7.65</v>
      </c>
      <c r="H72" s="397"/>
      <c r="I72" s="397" t="s">
        <v>2227</v>
      </c>
      <c r="J72" s="753">
        <f>J73+SUM(G72:H72)</f>
        <v>11718.42</v>
      </c>
    </row>
    <row r="73" spans="1:10" s="2" customFormat="1" ht="25.5">
      <c r="A73" s="331">
        <v>45966</v>
      </c>
      <c r="B73" s="331">
        <v>45966</v>
      </c>
      <c r="C73" s="331">
        <v>45931</v>
      </c>
      <c r="D73" s="174">
        <v>995</v>
      </c>
      <c r="E73" s="778" t="s">
        <v>1925</v>
      </c>
      <c r="F73" s="397" t="s">
        <v>1892</v>
      </c>
      <c r="G73" s="397"/>
      <c r="H73" s="700">
        <v>7.65</v>
      </c>
      <c r="I73" s="397" t="s">
        <v>2227</v>
      </c>
      <c r="J73" s="753">
        <f>J74+SUM(G73:H73)</f>
        <v>11726.07</v>
      </c>
    </row>
    <row r="74" spans="1:10" s="2" customFormat="1">
      <c r="A74" s="331">
        <v>45951</v>
      </c>
      <c r="B74" s="331">
        <v>45951</v>
      </c>
      <c r="C74" s="331">
        <v>45951</v>
      </c>
      <c r="D74" s="174">
        <v>305</v>
      </c>
      <c r="E74" s="397" t="s">
        <v>1926</v>
      </c>
      <c r="F74" s="397" t="s">
        <v>2245</v>
      </c>
      <c r="G74" s="397"/>
      <c r="H74" s="700">
        <v>350</v>
      </c>
      <c r="I74" s="397" t="s">
        <v>2229</v>
      </c>
      <c r="J74" s="753">
        <f t="shared" si="2"/>
        <v>11718.42</v>
      </c>
    </row>
    <row r="75" spans="1:10" s="2" customFormat="1">
      <c r="A75" s="331">
        <v>45950</v>
      </c>
      <c r="B75" s="331">
        <v>45948</v>
      </c>
      <c r="C75" s="331">
        <v>45948</v>
      </c>
      <c r="D75" s="174">
        <v>2</v>
      </c>
      <c r="E75" s="397" t="s">
        <v>1930</v>
      </c>
      <c r="F75" s="397" t="s">
        <v>1906</v>
      </c>
      <c r="G75" s="700">
        <v>-900</v>
      </c>
      <c r="H75" s="397"/>
      <c r="I75" s="397" t="s">
        <v>2231</v>
      </c>
      <c r="J75" s="753">
        <f t="shared" si="2"/>
        <v>11368.42</v>
      </c>
    </row>
    <row r="76" spans="1:10" s="2" customFormat="1">
      <c r="A76" s="331">
        <v>45945</v>
      </c>
      <c r="B76" s="331">
        <v>45945</v>
      </c>
      <c r="C76" s="331">
        <v>45945</v>
      </c>
      <c r="D76" s="174">
        <v>162</v>
      </c>
      <c r="E76" s="397" t="s">
        <v>1938</v>
      </c>
      <c r="F76" s="397" t="s">
        <v>1950</v>
      </c>
      <c r="G76" s="700">
        <v>-1443</v>
      </c>
      <c r="H76" s="397"/>
      <c r="I76" s="397" t="s">
        <v>2229</v>
      </c>
      <c r="J76" s="753">
        <f t="shared" si="2"/>
        <v>12268.42</v>
      </c>
    </row>
    <row r="77" spans="1:10" s="2" customFormat="1">
      <c r="A77" s="331">
        <v>45945</v>
      </c>
      <c r="B77" s="331">
        <v>45944</v>
      </c>
      <c r="C77" s="331">
        <v>45945</v>
      </c>
      <c r="D77" s="174">
        <v>300</v>
      </c>
      <c r="E77" s="397" t="s">
        <v>1924</v>
      </c>
      <c r="F77" s="397" t="s">
        <v>2246</v>
      </c>
      <c r="G77" s="397"/>
      <c r="H77" s="700">
        <v>14.5</v>
      </c>
      <c r="I77" s="397" t="s">
        <v>2227</v>
      </c>
      <c r="J77" s="753">
        <f t="shared" si="2"/>
        <v>13711.42</v>
      </c>
    </row>
    <row r="78" spans="1:10" s="2" customFormat="1">
      <c r="A78" s="331">
        <v>45944</v>
      </c>
      <c r="B78" s="331">
        <v>45941</v>
      </c>
      <c r="C78" s="331">
        <v>45943</v>
      </c>
      <c r="D78" s="174">
        <v>250</v>
      </c>
      <c r="E78" s="397" t="s">
        <v>1926</v>
      </c>
      <c r="F78" s="397" t="s">
        <v>1902</v>
      </c>
      <c r="G78" s="397"/>
      <c r="H78" s="700">
        <v>4001.17</v>
      </c>
      <c r="I78" s="397" t="s">
        <v>2235</v>
      </c>
      <c r="J78" s="753">
        <f>J79+SUM(G78:H78)</f>
        <v>13696.92</v>
      </c>
    </row>
    <row r="79" spans="1:10" s="2" customFormat="1">
      <c r="A79" s="331">
        <v>45940</v>
      </c>
      <c r="B79" s="331">
        <v>45940</v>
      </c>
      <c r="C79" s="331">
        <v>45931</v>
      </c>
      <c r="D79" s="174">
        <v>859</v>
      </c>
      <c r="E79" s="778" t="s">
        <v>1936</v>
      </c>
      <c r="F79" s="397" t="s">
        <v>2247</v>
      </c>
      <c r="G79" s="700">
        <v>-7.65</v>
      </c>
      <c r="H79" s="397"/>
      <c r="I79" s="397" t="s">
        <v>2227</v>
      </c>
      <c r="J79" s="753">
        <f>J80+SUM(G79:H79)</f>
        <v>9695.75</v>
      </c>
    </row>
    <row r="80" spans="1:10" s="2" customFormat="1" ht="25.5">
      <c r="A80" s="331">
        <v>45936</v>
      </c>
      <c r="B80" s="331">
        <v>45933</v>
      </c>
      <c r="C80" s="331">
        <v>45901</v>
      </c>
      <c r="D80" s="174">
        <v>995</v>
      </c>
      <c r="E80" s="778" t="s">
        <v>1925</v>
      </c>
      <c r="F80" s="397" t="s">
        <v>1892</v>
      </c>
      <c r="G80" s="397"/>
      <c r="H80" s="700">
        <v>7.65</v>
      </c>
      <c r="I80" s="397" t="s">
        <v>2227</v>
      </c>
      <c r="J80" s="753">
        <f>J81+SUM(G80:H80)</f>
        <v>9703.4</v>
      </c>
    </row>
    <row r="81" spans="1:10" s="2" customFormat="1">
      <c r="A81" s="331">
        <v>45923</v>
      </c>
      <c r="B81" s="331">
        <v>45919</v>
      </c>
      <c r="C81" s="331">
        <v>45922</v>
      </c>
      <c r="D81" s="174">
        <v>250</v>
      </c>
      <c r="E81" s="397" t="s">
        <v>1926</v>
      </c>
      <c r="F81" s="397" t="s">
        <v>1902</v>
      </c>
      <c r="G81" s="397"/>
      <c r="H81" s="700">
        <v>50</v>
      </c>
      <c r="I81" s="397" t="s">
        <v>2235</v>
      </c>
      <c r="J81" s="753">
        <f t="shared" si="2"/>
        <v>9695.75</v>
      </c>
    </row>
    <row r="82" spans="1:10" s="2" customFormat="1">
      <c r="A82" s="331">
        <v>45923</v>
      </c>
      <c r="B82" s="331">
        <v>45919</v>
      </c>
      <c r="C82" s="331">
        <v>45922</v>
      </c>
      <c r="D82" s="174">
        <v>250</v>
      </c>
      <c r="E82" s="397" t="s">
        <v>1926</v>
      </c>
      <c r="F82" s="397" t="s">
        <v>1902</v>
      </c>
      <c r="G82" s="397"/>
      <c r="H82" s="700">
        <v>250</v>
      </c>
      <c r="I82" s="397" t="s">
        <v>2235</v>
      </c>
      <c r="J82" s="753">
        <f t="shared" si="2"/>
        <v>9645.75</v>
      </c>
    </row>
    <row r="83" spans="1:10" s="2" customFormat="1">
      <c r="A83" s="331">
        <v>45923</v>
      </c>
      <c r="B83" s="331">
        <v>45919</v>
      </c>
      <c r="C83" s="331">
        <v>45922</v>
      </c>
      <c r="D83" s="174">
        <v>250</v>
      </c>
      <c r="E83" s="397" t="s">
        <v>1926</v>
      </c>
      <c r="F83" s="397" t="s">
        <v>1902</v>
      </c>
      <c r="G83" s="397"/>
      <c r="H83" s="700">
        <v>250</v>
      </c>
      <c r="I83" s="397" t="s">
        <v>2235</v>
      </c>
      <c r="J83" s="753">
        <f t="shared" si="2"/>
        <v>9395.75</v>
      </c>
    </row>
    <row r="84" spans="1:10" s="2" customFormat="1">
      <c r="A84" s="331">
        <v>45923</v>
      </c>
      <c r="B84" s="331">
        <v>45919</v>
      </c>
      <c r="C84" s="331">
        <v>45922</v>
      </c>
      <c r="D84" s="174">
        <v>250</v>
      </c>
      <c r="E84" s="397" t="s">
        <v>1926</v>
      </c>
      <c r="F84" s="397" t="s">
        <v>1902</v>
      </c>
      <c r="G84" s="397"/>
      <c r="H84" s="700">
        <v>250</v>
      </c>
      <c r="I84" s="397" t="s">
        <v>2235</v>
      </c>
      <c r="J84" s="753">
        <f t="shared" si="2"/>
        <v>9145.75</v>
      </c>
    </row>
    <row r="85" spans="1:10" s="2" customFormat="1">
      <c r="A85" s="331">
        <v>45923</v>
      </c>
      <c r="B85" s="331">
        <v>45919</v>
      </c>
      <c r="C85" s="331">
        <v>45922</v>
      </c>
      <c r="D85" s="174">
        <v>250</v>
      </c>
      <c r="E85" s="397" t="s">
        <v>1926</v>
      </c>
      <c r="F85" s="397" t="s">
        <v>1902</v>
      </c>
      <c r="G85" s="397"/>
      <c r="H85" s="700">
        <v>150</v>
      </c>
      <c r="I85" s="397" t="s">
        <v>2235</v>
      </c>
      <c r="J85" s="753">
        <f t="shared" si="2"/>
        <v>8895.75</v>
      </c>
    </row>
    <row r="86" spans="1:10" s="2" customFormat="1">
      <c r="A86" s="331">
        <v>45923</v>
      </c>
      <c r="B86" s="331">
        <v>45919</v>
      </c>
      <c r="C86" s="331">
        <v>45922</v>
      </c>
      <c r="D86" s="174">
        <v>250</v>
      </c>
      <c r="E86" s="397" t="s">
        <v>1926</v>
      </c>
      <c r="F86" s="397" t="s">
        <v>1902</v>
      </c>
      <c r="G86" s="397"/>
      <c r="H86" s="700">
        <v>150</v>
      </c>
      <c r="I86" s="397" t="s">
        <v>2235</v>
      </c>
      <c r="J86" s="753">
        <f t="shared" si="2"/>
        <v>8745.75</v>
      </c>
    </row>
    <row r="87" spans="1:10" s="2" customFormat="1">
      <c r="A87" s="331">
        <v>45923</v>
      </c>
      <c r="B87" s="331">
        <v>45919</v>
      </c>
      <c r="C87" s="331">
        <v>45922</v>
      </c>
      <c r="D87" s="174">
        <v>250</v>
      </c>
      <c r="E87" s="397" t="s">
        <v>1926</v>
      </c>
      <c r="F87" s="397" t="s">
        <v>1902</v>
      </c>
      <c r="G87" s="397"/>
      <c r="H87" s="700">
        <v>250</v>
      </c>
      <c r="I87" s="397" t="s">
        <v>2235</v>
      </c>
      <c r="J87" s="753">
        <f t="shared" si="2"/>
        <v>8595.75</v>
      </c>
    </row>
    <row r="88" spans="1:10" s="2" customFormat="1">
      <c r="A88" s="331">
        <v>45923</v>
      </c>
      <c r="B88" s="331">
        <v>45919</v>
      </c>
      <c r="C88" s="331">
        <v>45922</v>
      </c>
      <c r="D88" s="174">
        <v>250</v>
      </c>
      <c r="E88" s="397" t="s">
        <v>1926</v>
      </c>
      <c r="F88" s="397" t="s">
        <v>1902</v>
      </c>
      <c r="G88" s="397"/>
      <c r="H88" s="700">
        <v>96.66</v>
      </c>
      <c r="I88" s="397" t="s">
        <v>2235</v>
      </c>
      <c r="J88" s="753">
        <f t="shared" si="2"/>
        <v>8345.75</v>
      </c>
    </row>
    <row r="89" spans="1:10" s="2" customFormat="1">
      <c r="A89" s="331">
        <v>45923</v>
      </c>
      <c r="B89" s="331">
        <v>45919</v>
      </c>
      <c r="C89" s="331">
        <v>45922</v>
      </c>
      <c r="D89" s="174">
        <v>250</v>
      </c>
      <c r="E89" s="397" t="s">
        <v>1926</v>
      </c>
      <c r="F89" s="397" t="s">
        <v>1902</v>
      </c>
      <c r="G89" s="397"/>
      <c r="H89" s="700">
        <v>116.68</v>
      </c>
      <c r="I89" s="397" t="s">
        <v>2235</v>
      </c>
      <c r="J89" s="753">
        <f t="shared" si="2"/>
        <v>8249.09</v>
      </c>
    </row>
    <row r="90" spans="1:10" s="2" customFormat="1">
      <c r="A90" s="331">
        <v>45923</v>
      </c>
      <c r="B90" s="331">
        <v>45919</v>
      </c>
      <c r="C90" s="331">
        <v>45922</v>
      </c>
      <c r="D90" s="174">
        <v>250</v>
      </c>
      <c r="E90" s="397" t="s">
        <v>1926</v>
      </c>
      <c r="F90" s="397" t="s">
        <v>1902</v>
      </c>
      <c r="G90" s="397"/>
      <c r="H90" s="700">
        <v>350</v>
      </c>
      <c r="I90" s="397" t="s">
        <v>2235</v>
      </c>
      <c r="J90" s="753">
        <f t="shared" si="2"/>
        <v>8132.41</v>
      </c>
    </row>
    <row r="91" spans="1:10" s="2" customFormat="1">
      <c r="A91" s="331">
        <v>45923</v>
      </c>
      <c r="B91" s="331">
        <v>45919</v>
      </c>
      <c r="C91" s="331">
        <v>45922</v>
      </c>
      <c r="D91" s="174">
        <v>250</v>
      </c>
      <c r="E91" s="397" t="s">
        <v>1926</v>
      </c>
      <c r="F91" s="397" t="s">
        <v>1902</v>
      </c>
      <c r="G91" s="397"/>
      <c r="H91" s="700">
        <v>39</v>
      </c>
      <c r="I91" s="397" t="s">
        <v>2235</v>
      </c>
      <c r="J91" s="753">
        <f t="shared" si="2"/>
        <v>7782.41</v>
      </c>
    </row>
    <row r="92" spans="1:10" s="2" customFormat="1">
      <c r="A92" s="331">
        <v>45923</v>
      </c>
      <c r="B92" s="331">
        <v>45919</v>
      </c>
      <c r="C92" s="331">
        <v>45922</v>
      </c>
      <c r="D92" s="174">
        <v>250</v>
      </c>
      <c r="E92" s="397" t="s">
        <v>1926</v>
      </c>
      <c r="F92" s="397" t="s">
        <v>1902</v>
      </c>
      <c r="G92" s="397"/>
      <c r="H92" s="700">
        <v>250</v>
      </c>
      <c r="I92" s="397" t="s">
        <v>2235</v>
      </c>
      <c r="J92" s="753">
        <f t="shared" si="2"/>
        <v>7743.41</v>
      </c>
    </row>
    <row r="93" spans="1:10" s="2" customFormat="1">
      <c r="A93" s="331">
        <v>45918</v>
      </c>
      <c r="B93" s="331">
        <v>45918</v>
      </c>
      <c r="C93" s="331">
        <v>45918</v>
      </c>
      <c r="D93" s="174">
        <v>305</v>
      </c>
      <c r="E93" s="397" t="s">
        <v>1926</v>
      </c>
      <c r="F93" s="397" t="s">
        <v>2248</v>
      </c>
      <c r="G93" s="397"/>
      <c r="H93" s="700">
        <v>340</v>
      </c>
      <c r="I93" s="397" t="s">
        <v>2229</v>
      </c>
      <c r="J93" s="753">
        <f t="shared" si="2"/>
        <v>7493.41</v>
      </c>
    </row>
    <row r="94" spans="1:10" s="2" customFormat="1">
      <c r="A94" s="331">
        <v>45912</v>
      </c>
      <c r="B94" s="331">
        <v>45912</v>
      </c>
      <c r="C94" s="331">
        <v>45912</v>
      </c>
      <c r="D94" s="174">
        <v>2</v>
      </c>
      <c r="E94" s="397" t="s">
        <v>1934</v>
      </c>
      <c r="F94" s="397" t="s">
        <v>1900</v>
      </c>
      <c r="G94" s="700">
        <v>-22.63</v>
      </c>
      <c r="H94" s="397"/>
      <c r="I94" s="397" t="s">
        <v>2231</v>
      </c>
      <c r="J94" s="753">
        <f t="shared" si="2"/>
        <v>7153.41</v>
      </c>
    </row>
    <row r="95" spans="1:10" s="2" customFormat="1">
      <c r="A95" s="331">
        <v>45912</v>
      </c>
      <c r="B95" s="331">
        <v>45912</v>
      </c>
      <c r="C95" s="331">
        <v>45912</v>
      </c>
      <c r="D95" s="174">
        <v>305</v>
      </c>
      <c r="E95" s="397" t="s">
        <v>1926</v>
      </c>
      <c r="F95" s="397" t="s">
        <v>2249</v>
      </c>
      <c r="G95" s="397"/>
      <c r="H95" s="700">
        <v>39</v>
      </c>
      <c r="I95" s="397" t="s">
        <v>2229</v>
      </c>
      <c r="J95" s="753">
        <f>J96+SUM(G95:H95)</f>
        <v>7176.04</v>
      </c>
    </row>
    <row r="96" spans="1:10" s="2" customFormat="1">
      <c r="A96" s="331">
        <v>45910</v>
      </c>
      <c r="B96" s="331">
        <v>45910</v>
      </c>
      <c r="C96" s="331">
        <v>45901</v>
      </c>
      <c r="D96" s="174">
        <v>859</v>
      </c>
      <c r="E96" s="778" t="s">
        <v>1936</v>
      </c>
      <c r="F96" s="397" t="s">
        <v>2250</v>
      </c>
      <c r="G96" s="700">
        <v>-7.65</v>
      </c>
      <c r="H96" s="397"/>
      <c r="I96" s="397" t="s">
        <v>2227</v>
      </c>
      <c r="J96" s="753">
        <f>J97+SUM(G96:H96)</f>
        <v>7137.04</v>
      </c>
    </row>
    <row r="97" spans="1:12" s="2" customFormat="1">
      <c r="A97" s="331">
        <v>45905</v>
      </c>
      <c r="B97" s="331">
        <v>45905</v>
      </c>
      <c r="C97" s="331">
        <v>45905</v>
      </c>
      <c r="D97" s="174">
        <v>78</v>
      </c>
      <c r="E97" s="397" t="s">
        <v>1926</v>
      </c>
      <c r="F97" s="397" t="s">
        <v>2251</v>
      </c>
      <c r="G97" s="397"/>
      <c r="H97" s="700">
        <v>250</v>
      </c>
      <c r="I97" s="397" t="s">
        <v>2228</v>
      </c>
      <c r="J97" s="753">
        <f>J98+SUM(G97:H97)</f>
        <v>7144.69</v>
      </c>
    </row>
    <row r="98" spans="1:12" s="2" customFormat="1" ht="25.5">
      <c r="A98" s="331">
        <v>45903</v>
      </c>
      <c r="B98" s="331">
        <v>45903</v>
      </c>
      <c r="C98" s="331">
        <v>45870</v>
      </c>
      <c r="D98" s="174">
        <v>995</v>
      </c>
      <c r="E98" s="778" t="s">
        <v>1925</v>
      </c>
      <c r="F98" s="397" t="s">
        <v>1892</v>
      </c>
      <c r="G98" s="397"/>
      <c r="H98" s="700">
        <v>7.65</v>
      </c>
      <c r="I98" s="397" t="s">
        <v>2227</v>
      </c>
      <c r="J98" s="753">
        <f>J99+SUM(G98:H98)</f>
        <v>6894.69</v>
      </c>
      <c r="K98" s="753">
        <f>SUM(G20:H99)</f>
        <v>2482.2299999999991</v>
      </c>
      <c r="L98" s="753">
        <f>SUM(J98:K98)</f>
        <v>9376.9199999999983</v>
      </c>
    </row>
    <row r="99" spans="1:12" s="759" customFormat="1">
      <c r="A99" s="754">
        <v>45880</v>
      </c>
      <c r="B99" s="754">
        <v>45880</v>
      </c>
      <c r="C99" s="754">
        <v>45870</v>
      </c>
      <c r="D99" s="755">
        <v>859</v>
      </c>
      <c r="E99" s="776" t="s">
        <v>1936</v>
      </c>
      <c r="F99" s="757" t="s">
        <v>2252</v>
      </c>
      <c r="G99" s="756">
        <v>-7.65</v>
      </c>
      <c r="H99" s="757"/>
      <c r="I99" s="757" t="s">
        <v>2227</v>
      </c>
      <c r="J99" s="758">
        <f>J100+SUM(G99:H99)</f>
        <v>6887.04</v>
      </c>
      <c r="K99" s="759" t="s">
        <v>2283</v>
      </c>
    </row>
    <row r="100" spans="1:12" s="2" customFormat="1">
      <c r="A100" s="331">
        <v>45876</v>
      </c>
      <c r="B100" s="331">
        <v>45876</v>
      </c>
      <c r="C100" s="331">
        <v>45876</v>
      </c>
      <c r="D100" s="174">
        <v>305</v>
      </c>
      <c r="E100" s="397" t="s">
        <v>1925</v>
      </c>
      <c r="F100" s="397" t="s">
        <v>2253</v>
      </c>
      <c r="G100" s="397"/>
      <c r="H100" s="700">
        <v>1700</v>
      </c>
      <c r="I100" s="397" t="s">
        <v>2229</v>
      </c>
      <c r="J100" s="753">
        <f>J101+SUM(G100:H100)</f>
        <v>6894.69</v>
      </c>
    </row>
    <row r="101" spans="1:12" s="2" customFormat="1" ht="25.5">
      <c r="A101" s="331">
        <v>45874</v>
      </c>
      <c r="B101" s="331">
        <v>45874</v>
      </c>
      <c r="C101" s="331">
        <v>45839</v>
      </c>
      <c r="D101" s="174">
        <v>995</v>
      </c>
      <c r="E101" s="778" t="s">
        <v>1925</v>
      </c>
      <c r="F101" s="397" t="s">
        <v>1892</v>
      </c>
      <c r="G101" s="397"/>
      <c r="H101" s="700">
        <v>7.65</v>
      </c>
      <c r="I101" s="397" t="s">
        <v>2227</v>
      </c>
      <c r="J101" s="753">
        <f>J102+SUM(G101:H101)</f>
        <v>5194.6899999999996</v>
      </c>
    </row>
    <row r="102" spans="1:12" s="2" customFormat="1">
      <c r="A102" s="331">
        <v>45848</v>
      </c>
      <c r="B102" s="331">
        <v>45848</v>
      </c>
      <c r="C102" s="331">
        <v>45839</v>
      </c>
      <c r="D102" s="174">
        <v>859</v>
      </c>
      <c r="E102" s="778" t="s">
        <v>1936</v>
      </c>
      <c r="F102" s="397" t="s">
        <v>2254</v>
      </c>
      <c r="G102" s="700">
        <v>-7.65</v>
      </c>
      <c r="H102" s="397"/>
      <c r="I102" s="397" t="s">
        <v>2227</v>
      </c>
      <c r="J102" s="753">
        <f>J103+SUM(G102:H102)</f>
        <v>5187.04</v>
      </c>
    </row>
    <row r="103" spans="1:12" s="2" customFormat="1">
      <c r="A103" s="331">
        <v>45842</v>
      </c>
      <c r="B103" s="331">
        <v>45842</v>
      </c>
      <c r="C103" s="331">
        <v>45842</v>
      </c>
      <c r="D103" s="174">
        <v>2</v>
      </c>
      <c r="E103" s="397" t="s">
        <v>1932</v>
      </c>
      <c r="F103" s="397" t="s">
        <v>1893</v>
      </c>
      <c r="G103" s="700">
        <v>-117.96</v>
      </c>
      <c r="H103" s="397"/>
      <c r="I103" s="397" t="s">
        <v>2231</v>
      </c>
      <c r="J103" s="753">
        <f>J104+SUM(G103:H103)</f>
        <v>5194.6899999999996</v>
      </c>
    </row>
    <row r="104" spans="1:12" s="2" customFormat="1" ht="25.5">
      <c r="A104" s="331">
        <v>45841</v>
      </c>
      <c r="B104" s="331">
        <v>45841</v>
      </c>
      <c r="C104" s="331">
        <v>45809</v>
      </c>
      <c r="D104" s="174">
        <v>995</v>
      </c>
      <c r="E104" s="778" t="s">
        <v>1925</v>
      </c>
      <c r="F104" s="397" t="s">
        <v>1892</v>
      </c>
      <c r="G104" s="397"/>
      <c r="H104" s="700">
        <v>7.65</v>
      </c>
      <c r="I104" s="397" t="s">
        <v>2227</v>
      </c>
      <c r="J104" s="753">
        <f t="shared" si="2"/>
        <v>5312.65</v>
      </c>
    </row>
    <row r="105" spans="1:12" s="2" customFormat="1">
      <c r="A105" s="331">
        <v>45820</v>
      </c>
      <c r="B105" s="331">
        <v>45819</v>
      </c>
      <c r="C105" s="331">
        <v>45819</v>
      </c>
      <c r="D105" s="174">
        <v>215</v>
      </c>
      <c r="E105" s="397" t="s">
        <v>1926</v>
      </c>
      <c r="F105" s="397" t="s">
        <v>1891</v>
      </c>
      <c r="G105" s="397"/>
      <c r="H105" s="700">
        <v>90</v>
      </c>
      <c r="I105" s="397" t="s">
        <v>2235</v>
      </c>
      <c r="J105" s="753">
        <f t="shared" si="2"/>
        <v>5305</v>
      </c>
    </row>
    <row r="106" spans="1:12" s="2" customFormat="1">
      <c r="A106" s="331">
        <v>45819</v>
      </c>
      <c r="B106" s="331">
        <v>45819</v>
      </c>
      <c r="C106" s="331">
        <v>45820</v>
      </c>
      <c r="D106" s="174">
        <v>250</v>
      </c>
      <c r="E106" s="397" t="s">
        <v>1924</v>
      </c>
      <c r="F106" s="397" t="s">
        <v>1890</v>
      </c>
      <c r="G106" s="397"/>
      <c r="H106" s="700">
        <v>15</v>
      </c>
      <c r="I106" s="397" t="s">
        <v>2228</v>
      </c>
      <c r="J106" s="753">
        <f t="shared" si="2"/>
        <v>5215</v>
      </c>
    </row>
    <row r="107" spans="1:12" s="2" customFormat="1">
      <c r="A107" s="331">
        <v>45819</v>
      </c>
      <c r="B107" s="331">
        <v>45819</v>
      </c>
      <c r="C107" s="331">
        <v>45819</v>
      </c>
      <c r="D107" s="174">
        <v>78</v>
      </c>
      <c r="E107" s="783" t="s">
        <v>1924</v>
      </c>
      <c r="F107" s="397" t="s">
        <v>2255</v>
      </c>
      <c r="G107" s="397"/>
      <c r="H107" s="700">
        <v>25</v>
      </c>
      <c r="I107" s="397" t="s">
        <v>2228</v>
      </c>
      <c r="J107" s="753">
        <f t="shared" si="2"/>
        <v>5200</v>
      </c>
    </row>
    <row r="108" spans="1:12" s="2" customFormat="1">
      <c r="A108" s="331">
        <v>45818</v>
      </c>
      <c r="B108" s="331">
        <v>45818</v>
      </c>
      <c r="C108" s="331">
        <v>45809</v>
      </c>
      <c r="D108" s="174">
        <v>859</v>
      </c>
      <c r="E108" s="784" t="s">
        <v>1936</v>
      </c>
      <c r="F108" s="397" t="s">
        <v>2256</v>
      </c>
      <c r="G108" s="700">
        <v>-11</v>
      </c>
      <c r="H108" s="397"/>
      <c r="I108" s="397" t="s">
        <v>2227</v>
      </c>
      <c r="J108" s="753">
        <f t="shared" si="2"/>
        <v>5175</v>
      </c>
    </row>
    <row r="109" spans="1:12" s="2" customFormat="1" ht="25.5">
      <c r="A109" s="331">
        <v>45805</v>
      </c>
      <c r="B109" s="331">
        <v>45805</v>
      </c>
      <c r="C109" s="331">
        <v>45805</v>
      </c>
      <c r="D109" s="174">
        <v>2</v>
      </c>
      <c r="E109" s="783" t="s">
        <v>1932</v>
      </c>
      <c r="F109" s="397" t="s">
        <v>1887</v>
      </c>
      <c r="G109" s="700">
        <v>-129</v>
      </c>
      <c r="H109" s="397"/>
      <c r="I109" s="397" t="s">
        <v>2231</v>
      </c>
      <c r="J109" s="753">
        <f t="shared" si="2"/>
        <v>5186</v>
      </c>
    </row>
    <row r="110" spans="1:12" s="2" customFormat="1">
      <c r="A110" s="331">
        <v>45805</v>
      </c>
      <c r="B110" s="331">
        <v>45805</v>
      </c>
      <c r="C110" s="331">
        <v>45805</v>
      </c>
      <c r="D110" s="174">
        <v>78</v>
      </c>
      <c r="E110" s="778" t="s">
        <v>1924</v>
      </c>
      <c r="F110" s="397" t="s">
        <v>2255</v>
      </c>
      <c r="G110" s="397"/>
      <c r="H110" s="700">
        <v>30</v>
      </c>
      <c r="I110" s="397" t="s">
        <v>2228</v>
      </c>
      <c r="J110" s="753">
        <f t="shared" si="2"/>
        <v>5315</v>
      </c>
    </row>
    <row r="111" spans="1:12" s="2" customFormat="1">
      <c r="A111" s="331">
        <v>45796</v>
      </c>
      <c r="B111" s="331">
        <v>45794</v>
      </c>
      <c r="C111" s="331">
        <v>45794</v>
      </c>
      <c r="D111" s="174">
        <v>6</v>
      </c>
      <c r="E111" s="397" t="s">
        <v>1927</v>
      </c>
      <c r="F111" s="397" t="s">
        <v>2257</v>
      </c>
      <c r="G111" s="397"/>
      <c r="H111" s="700">
        <v>5300</v>
      </c>
      <c r="I111" s="397" t="s">
        <v>2231</v>
      </c>
      <c r="J111" s="753">
        <f>J112+SUM(G111:H111)</f>
        <v>5285</v>
      </c>
    </row>
    <row r="112" spans="1:12" s="2" customFormat="1">
      <c r="A112" s="331">
        <v>45784</v>
      </c>
      <c r="B112" s="331">
        <v>45784</v>
      </c>
      <c r="C112" s="331">
        <v>45784</v>
      </c>
      <c r="D112" s="174">
        <v>900</v>
      </c>
      <c r="E112" s="778" t="s">
        <v>1936</v>
      </c>
      <c r="F112" s="397" t="s">
        <v>2258</v>
      </c>
      <c r="G112" s="700">
        <v>-15</v>
      </c>
      <c r="H112" s="397"/>
      <c r="I112" s="397" t="s">
        <v>2228</v>
      </c>
      <c r="J112" s="753">
        <f>G113+G112</f>
        <v>-15</v>
      </c>
    </row>
    <row r="113" spans="1:9">
      <c r="A113" s="714"/>
      <c r="B113" s="714"/>
      <c r="C113" s="714"/>
      <c r="D113" s="714"/>
      <c r="E113" s="774"/>
      <c r="F113" s="697" t="s">
        <v>2259</v>
      </c>
      <c r="G113" s="699">
        <v>0</v>
      </c>
      <c r="H113" s="698" t="s">
        <v>2224</v>
      </c>
      <c r="I113" s="698"/>
    </row>
    <row r="114" spans="1:9">
      <c r="G114" s="770">
        <f>SUM(G20:G112)</f>
        <v>-12793.079999999996</v>
      </c>
      <c r="H114" s="770">
        <f>SUM(H20:H112)</f>
        <v>22170</v>
      </c>
      <c r="I114" s="770">
        <f>SUM(G114:H114)</f>
        <v>9376.9200000000037</v>
      </c>
    </row>
    <row r="115" spans="1:9">
      <c r="G115" s="101" t="s">
        <v>2288</v>
      </c>
      <c r="H115" s="101" t="s">
        <v>2289</v>
      </c>
      <c r="I115" s="771" t="s">
        <v>2290</v>
      </c>
    </row>
  </sheetData>
  <autoFilter ref="A18:I115" xr:uid="{93975D9C-926C-402E-AE5F-8F635950A923}">
    <filterColumn colId="6" showButton="0"/>
  </autoFilter>
  <mergeCells count="16">
    <mergeCell ref="A17:I17"/>
    <mergeCell ref="G18:H18"/>
    <mergeCell ref="A19:D19"/>
    <mergeCell ref="A113:D113"/>
    <mergeCell ref="B9:I9"/>
    <mergeCell ref="B10:I10"/>
    <mergeCell ref="A12:I12"/>
    <mergeCell ref="B13:I13"/>
    <mergeCell ref="B14:I14"/>
    <mergeCell ref="B15:I15"/>
    <mergeCell ref="B8:I8"/>
    <mergeCell ref="A1:I1"/>
    <mergeCell ref="A2:I2"/>
    <mergeCell ref="A3:I3"/>
    <mergeCell ref="A4:I4"/>
    <mergeCell ref="A7:I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EA19B8-E419-4181-9778-C1A881C4A98B}">
          <x14:formula1>
            <xm:f>'Liste budget'!$G$8:$G$20</xm:f>
          </x14:formula1>
          <xm:sqref>E20:E112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5FD7-E960-4E06-828F-986E8E27BAFB}">
  <dimension ref="F6:Q99"/>
  <sheetViews>
    <sheetView topLeftCell="E25" workbookViewId="0">
      <selection activeCell="G32" sqref="G32"/>
    </sheetView>
  </sheetViews>
  <sheetFormatPr baseColWidth="10" defaultRowHeight="15"/>
  <cols>
    <col min="6" max="6" width="29.140625" bestFit="1" customWidth="1"/>
    <col min="7" max="7" width="35.85546875" bestFit="1" customWidth="1"/>
    <col min="8" max="8" width="15.140625" bestFit="1" customWidth="1"/>
    <col min="9" max="9" width="8" bestFit="1" customWidth="1"/>
  </cols>
  <sheetData>
    <row r="6" spans="6:9">
      <c r="F6" s="194" t="s">
        <v>2280</v>
      </c>
      <c r="G6" s="194" t="s">
        <v>1880</v>
      </c>
      <c r="H6" s="194" t="s">
        <v>2278</v>
      </c>
      <c r="I6" s="194" t="s">
        <v>2279</v>
      </c>
    </row>
    <row r="7" spans="6:9">
      <c r="F7" t="s">
        <v>1936</v>
      </c>
      <c r="G7" t="s">
        <v>1952</v>
      </c>
      <c r="H7">
        <v>-7.65</v>
      </c>
    </row>
    <row r="8" spans="6:9">
      <c r="F8" t="s">
        <v>1925</v>
      </c>
      <c r="G8" t="s">
        <v>1892</v>
      </c>
      <c r="I8">
        <v>7.65</v>
      </c>
    </row>
    <row r="9" spans="6:9">
      <c r="F9" t="s">
        <v>1936</v>
      </c>
      <c r="G9" t="s">
        <v>1952</v>
      </c>
      <c r="H9">
        <v>-7.65</v>
      </c>
    </row>
    <row r="10" spans="6:9">
      <c r="F10" t="s">
        <v>1925</v>
      </c>
      <c r="G10" t="s">
        <v>1892</v>
      </c>
      <c r="I10">
        <v>7.65</v>
      </c>
    </row>
    <row r="11" spans="6:9">
      <c r="F11" t="s">
        <v>1930</v>
      </c>
      <c r="G11" t="s">
        <v>1949</v>
      </c>
      <c r="H11">
        <v>-400</v>
      </c>
    </row>
    <row r="12" spans="6:9">
      <c r="F12" t="s">
        <v>1930</v>
      </c>
      <c r="G12" t="s">
        <v>2266</v>
      </c>
      <c r="H12">
        <v>-300</v>
      </c>
    </row>
    <row r="13" spans="6:9">
      <c r="F13" t="s">
        <v>1930</v>
      </c>
      <c r="G13" t="s">
        <v>2265</v>
      </c>
      <c r="H13">
        <v>-300</v>
      </c>
    </row>
    <row r="14" spans="6:9">
      <c r="F14" t="s">
        <v>1930</v>
      </c>
      <c r="G14" t="s">
        <v>2264</v>
      </c>
      <c r="H14">
        <v>-300</v>
      </c>
    </row>
    <row r="15" spans="6:9">
      <c r="F15" t="s">
        <v>1930</v>
      </c>
      <c r="G15" t="s">
        <v>2263</v>
      </c>
      <c r="H15">
        <v>-800</v>
      </c>
    </row>
    <row r="16" spans="6:9">
      <c r="F16" t="s">
        <v>1930</v>
      </c>
      <c r="G16" t="s">
        <v>2262</v>
      </c>
      <c r="H16">
        <v>-800</v>
      </c>
    </row>
    <row r="17" spans="6:9">
      <c r="F17" t="s">
        <v>1926</v>
      </c>
      <c r="G17" t="s">
        <v>2267</v>
      </c>
      <c r="I17">
        <v>500</v>
      </c>
    </row>
    <row r="18" spans="6:9">
      <c r="F18" t="s">
        <v>1934</v>
      </c>
      <c r="G18" t="s">
        <v>2261</v>
      </c>
      <c r="H18">
        <v>-40</v>
      </c>
    </row>
    <row r="19" spans="6:9">
      <c r="F19" t="s">
        <v>1936</v>
      </c>
      <c r="G19" t="s">
        <v>1952</v>
      </c>
      <c r="H19">
        <v>-7.65</v>
      </c>
    </row>
    <row r="20" spans="6:9">
      <c r="F20" t="s">
        <v>1925</v>
      </c>
      <c r="G20" t="s">
        <v>1892</v>
      </c>
      <c r="I20">
        <v>7.65</v>
      </c>
    </row>
    <row r="21" spans="6:9">
      <c r="F21" t="s">
        <v>1934</v>
      </c>
      <c r="G21" t="s">
        <v>2260</v>
      </c>
      <c r="H21">
        <v>-29.48</v>
      </c>
    </row>
    <row r="22" spans="6:9">
      <c r="F22" t="s">
        <v>1930</v>
      </c>
      <c r="G22" t="s">
        <v>1949</v>
      </c>
      <c r="H22">
        <v>-400</v>
      </c>
    </row>
    <row r="23" spans="6:9">
      <c r="F23" t="s">
        <v>1935</v>
      </c>
      <c r="G23" t="s">
        <v>2226</v>
      </c>
      <c r="H23">
        <v>-129</v>
      </c>
    </row>
    <row r="24" spans="6:9">
      <c r="F24" t="s">
        <v>1926</v>
      </c>
      <c r="G24" t="s">
        <v>1890</v>
      </c>
      <c r="I24">
        <v>1968.32</v>
      </c>
    </row>
    <row r="25" spans="6:9">
      <c r="F25" t="s">
        <v>1936</v>
      </c>
      <c r="G25" t="s">
        <v>1952</v>
      </c>
      <c r="H25">
        <v>-7.65</v>
      </c>
    </row>
    <row r="26" spans="6:9">
      <c r="F26" t="s">
        <v>1925</v>
      </c>
      <c r="G26" t="s">
        <v>1892</v>
      </c>
      <c r="I26">
        <v>7.65</v>
      </c>
    </row>
    <row r="27" spans="6:9">
      <c r="F27" t="s">
        <v>1938</v>
      </c>
      <c r="G27" t="s">
        <v>1950</v>
      </c>
      <c r="H27">
        <v>-156</v>
      </c>
    </row>
    <row r="28" spans="6:9">
      <c r="F28" t="s">
        <v>1930</v>
      </c>
      <c r="G28" t="s">
        <v>1949</v>
      </c>
      <c r="H28">
        <v>-400</v>
      </c>
    </row>
    <row r="29" spans="6:9">
      <c r="F29" t="s">
        <v>1936</v>
      </c>
      <c r="G29" t="s">
        <v>1948</v>
      </c>
      <c r="H29">
        <v>-7.65</v>
      </c>
    </row>
    <row r="30" spans="6:9">
      <c r="F30" t="s">
        <v>1925</v>
      </c>
      <c r="G30" t="s">
        <v>1892</v>
      </c>
      <c r="I30">
        <v>7.65</v>
      </c>
    </row>
    <row r="31" spans="6:9">
      <c r="F31" t="s">
        <v>1935</v>
      </c>
      <c r="G31" t="s">
        <v>2230</v>
      </c>
      <c r="H31">
        <v>-136.31</v>
      </c>
    </row>
    <row r="32" spans="6:9">
      <c r="F32" t="s">
        <v>1930</v>
      </c>
      <c r="G32" t="s">
        <v>1946</v>
      </c>
      <c r="H32">
        <v>-800</v>
      </c>
    </row>
    <row r="33" spans="6:9">
      <c r="F33" t="s">
        <v>1936</v>
      </c>
      <c r="G33" t="s">
        <v>1945</v>
      </c>
      <c r="H33">
        <v>-7.65</v>
      </c>
    </row>
    <row r="34" spans="6:9">
      <c r="F34" t="s">
        <v>1925</v>
      </c>
      <c r="G34" t="s">
        <v>1892</v>
      </c>
      <c r="I34">
        <v>7.65</v>
      </c>
    </row>
    <row r="35" spans="6:9">
      <c r="F35" t="s">
        <v>1934</v>
      </c>
      <c r="G35" t="s">
        <v>2232</v>
      </c>
      <c r="H35">
        <v>-54.8</v>
      </c>
    </row>
    <row r="36" spans="6:9">
      <c r="F36" t="s">
        <v>1938</v>
      </c>
      <c r="G36" t="s">
        <v>1950</v>
      </c>
      <c r="H36">
        <v>-39</v>
      </c>
    </row>
    <row r="37" spans="6:9">
      <c r="F37" t="s">
        <v>1936</v>
      </c>
      <c r="G37" t="s">
        <v>1942</v>
      </c>
      <c r="H37">
        <v>-7.65</v>
      </c>
    </row>
    <row r="38" spans="6:9">
      <c r="F38" t="s">
        <v>1930</v>
      </c>
      <c r="G38" t="s">
        <v>1941</v>
      </c>
      <c r="H38">
        <v>-1100</v>
      </c>
    </row>
    <row r="39" spans="6:9">
      <c r="F39" t="s">
        <v>1925</v>
      </c>
      <c r="G39" t="s">
        <v>1892</v>
      </c>
      <c r="I39">
        <v>7.65</v>
      </c>
    </row>
    <row r="40" spans="6:9">
      <c r="F40" t="s">
        <v>1926</v>
      </c>
      <c r="G40" t="s">
        <v>2233</v>
      </c>
      <c r="H40">
        <v>-2504.0100000000002</v>
      </c>
    </row>
    <row r="41" spans="6:9">
      <c r="F41" t="s">
        <v>1926</v>
      </c>
      <c r="G41" t="s">
        <v>1890</v>
      </c>
      <c r="I41">
        <v>2503.56</v>
      </c>
    </row>
    <row r="42" spans="6:9">
      <c r="F42" t="s">
        <v>1926</v>
      </c>
      <c r="G42" t="s">
        <v>1902</v>
      </c>
      <c r="I42">
        <v>2504.0100000000002</v>
      </c>
    </row>
    <row r="43" spans="6:9">
      <c r="F43" t="s">
        <v>1938</v>
      </c>
      <c r="G43" t="s">
        <v>1950</v>
      </c>
      <c r="H43">
        <v>-117</v>
      </c>
    </row>
    <row r="44" spans="6:9">
      <c r="F44" t="s">
        <v>1936</v>
      </c>
      <c r="G44" t="s">
        <v>2236</v>
      </c>
      <c r="H44">
        <v>-7.65</v>
      </c>
    </row>
    <row r="45" spans="6:9">
      <c r="F45" t="s">
        <v>1925</v>
      </c>
      <c r="G45" t="s">
        <v>1892</v>
      </c>
      <c r="I45">
        <v>7.65</v>
      </c>
    </row>
    <row r="46" spans="6:9">
      <c r="F46" t="s">
        <v>1934</v>
      </c>
      <c r="G46" t="s">
        <v>2239</v>
      </c>
      <c r="H46">
        <v>-128.1</v>
      </c>
    </row>
    <row r="47" spans="6:9">
      <c r="F47" t="s">
        <v>1934</v>
      </c>
      <c r="G47" t="s">
        <v>1919</v>
      </c>
      <c r="H47">
        <v>-58.72</v>
      </c>
    </row>
    <row r="48" spans="6:9">
      <c r="F48" t="s">
        <v>1934</v>
      </c>
      <c r="G48" t="s">
        <v>1918</v>
      </c>
      <c r="H48">
        <v>-31</v>
      </c>
    </row>
    <row r="49" spans="6:9">
      <c r="F49" t="s">
        <v>1935</v>
      </c>
      <c r="G49" t="s">
        <v>2240</v>
      </c>
      <c r="H49">
        <v>-71.75</v>
      </c>
    </row>
    <row r="50" spans="6:9">
      <c r="F50" t="s">
        <v>1935</v>
      </c>
      <c r="G50" t="s">
        <v>1916</v>
      </c>
      <c r="H50">
        <v>-144</v>
      </c>
    </row>
    <row r="51" spans="6:9">
      <c r="F51" t="s">
        <v>1938</v>
      </c>
      <c r="G51" t="s">
        <v>1915</v>
      </c>
      <c r="H51">
        <v>-200</v>
      </c>
    </row>
    <row r="52" spans="6:9">
      <c r="F52" t="s">
        <v>1935</v>
      </c>
      <c r="G52" t="s">
        <v>1914</v>
      </c>
      <c r="H52">
        <v>-47</v>
      </c>
    </row>
    <row r="53" spans="6:9">
      <c r="F53" t="s">
        <v>1936</v>
      </c>
      <c r="G53" t="s">
        <v>2241</v>
      </c>
      <c r="H53">
        <v>-7.65</v>
      </c>
    </row>
    <row r="54" spans="6:9">
      <c r="F54" t="s">
        <v>1926</v>
      </c>
      <c r="G54" t="s">
        <v>2242</v>
      </c>
      <c r="I54">
        <v>230</v>
      </c>
    </row>
    <row r="55" spans="6:9">
      <c r="F55" t="s">
        <v>1925</v>
      </c>
      <c r="G55" t="s">
        <v>1892</v>
      </c>
      <c r="I55">
        <v>7.65</v>
      </c>
    </row>
    <row r="56" spans="6:9">
      <c r="F56" t="s">
        <v>1934</v>
      </c>
      <c r="G56" t="s">
        <v>2243</v>
      </c>
      <c r="H56">
        <v>-4.38</v>
      </c>
    </row>
    <row r="57" spans="6:9">
      <c r="F57" t="s">
        <v>1938</v>
      </c>
      <c r="G57" t="s">
        <v>1950</v>
      </c>
      <c r="H57">
        <v>-507</v>
      </c>
    </row>
    <row r="58" spans="6:9">
      <c r="F58" t="s">
        <v>1934</v>
      </c>
      <c r="G58" t="s">
        <v>1909</v>
      </c>
      <c r="H58">
        <v>-49.84</v>
      </c>
    </row>
    <row r="59" spans="6:9">
      <c r="F59" t="s">
        <v>1936</v>
      </c>
      <c r="G59" t="s">
        <v>2244</v>
      </c>
      <c r="H59">
        <v>-7.65</v>
      </c>
    </row>
    <row r="60" spans="6:9">
      <c r="F60" t="s">
        <v>1925</v>
      </c>
      <c r="G60" t="s">
        <v>1892</v>
      </c>
      <c r="I60">
        <v>7.65</v>
      </c>
    </row>
    <row r="61" spans="6:9">
      <c r="F61" t="s">
        <v>1926</v>
      </c>
      <c r="G61" t="s">
        <v>2245</v>
      </c>
      <c r="I61">
        <v>350</v>
      </c>
    </row>
    <row r="62" spans="6:9">
      <c r="F62" t="s">
        <v>1930</v>
      </c>
      <c r="G62" t="s">
        <v>1906</v>
      </c>
      <c r="H62">
        <v>-900</v>
      </c>
    </row>
    <row r="63" spans="6:9">
      <c r="F63" t="s">
        <v>1938</v>
      </c>
      <c r="G63" t="s">
        <v>1950</v>
      </c>
      <c r="H63">
        <v>-1443</v>
      </c>
    </row>
    <row r="64" spans="6:9">
      <c r="F64" t="s">
        <v>1924</v>
      </c>
      <c r="G64" t="s">
        <v>2246</v>
      </c>
      <c r="I64">
        <v>14.5</v>
      </c>
    </row>
    <row r="65" spans="6:9">
      <c r="F65" t="s">
        <v>1926</v>
      </c>
      <c r="G65" t="s">
        <v>1902</v>
      </c>
      <c r="I65">
        <v>4001.17</v>
      </c>
    </row>
    <row r="66" spans="6:9">
      <c r="F66" t="s">
        <v>1936</v>
      </c>
      <c r="G66" t="s">
        <v>2247</v>
      </c>
      <c r="H66">
        <v>-7.65</v>
      </c>
    </row>
    <row r="67" spans="6:9">
      <c r="F67" t="s">
        <v>1925</v>
      </c>
      <c r="G67" t="s">
        <v>1892</v>
      </c>
      <c r="I67">
        <v>7.65</v>
      </c>
    </row>
    <row r="68" spans="6:9">
      <c r="F68" t="s">
        <v>1926</v>
      </c>
      <c r="G68" t="s">
        <v>1902</v>
      </c>
      <c r="I68">
        <v>50</v>
      </c>
    </row>
    <row r="69" spans="6:9">
      <c r="F69" t="s">
        <v>1926</v>
      </c>
      <c r="G69" t="s">
        <v>1902</v>
      </c>
      <c r="I69">
        <v>250</v>
      </c>
    </row>
    <row r="70" spans="6:9">
      <c r="F70" t="s">
        <v>1926</v>
      </c>
      <c r="G70" t="s">
        <v>1902</v>
      </c>
      <c r="I70">
        <v>250</v>
      </c>
    </row>
    <row r="71" spans="6:9">
      <c r="F71" t="s">
        <v>1926</v>
      </c>
      <c r="G71" t="s">
        <v>1902</v>
      </c>
      <c r="I71">
        <v>250</v>
      </c>
    </row>
    <row r="72" spans="6:9">
      <c r="F72" t="s">
        <v>1926</v>
      </c>
      <c r="G72" t="s">
        <v>1902</v>
      </c>
      <c r="I72">
        <v>150</v>
      </c>
    </row>
    <row r="73" spans="6:9">
      <c r="F73" t="s">
        <v>1926</v>
      </c>
      <c r="G73" t="s">
        <v>1902</v>
      </c>
      <c r="I73">
        <v>150</v>
      </c>
    </row>
    <row r="74" spans="6:9">
      <c r="F74" t="s">
        <v>1926</v>
      </c>
      <c r="G74" t="s">
        <v>1902</v>
      </c>
      <c r="I74">
        <v>250</v>
      </c>
    </row>
    <row r="75" spans="6:9">
      <c r="F75" t="s">
        <v>1926</v>
      </c>
      <c r="G75" t="s">
        <v>1902</v>
      </c>
      <c r="I75">
        <v>96.66</v>
      </c>
    </row>
    <row r="76" spans="6:9">
      <c r="F76" t="s">
        <v>1926</v>
      </c>
      <c r="G76" t="s">
        <v>1902</v>
      </c>
      <c r="I76">
        <v>116.68</v>
      </c>
    </row>
    <row r="77" spans="6:9">
      <c r="F77" t="s">
        <v>1926</v>
      </c>
      <c r="G77" t="s">
        <v>1902</v>
      </c>
      <c r="I77">
        <v>350</v>
      </c>
    </row>
    <row r="78" spans="6:9">
      <c r="F78" t="s">
        <v>1926</v>
      </c>
      <c r="G78" t="s">
        <v>1902</v>
      </c>
      <c r="I78">
        <v>39</v>
      </c>
    </row>
    <row r="79" spans="6:9">
      <c r="F79" t="s">
        <v>1926</v>
      </c>
      <c r="G79" t="s">
        <v>1902</v>
      </c>
      <c r="I79">
        <v>250</v>
      </c>
    </row>
    <row r="80" spans="6:9">
      <c r="F80" t="s">
        <v>1926</v>
      </c>
      <c r="G80" t="s">
        <v>2248</v>
      </c>
      <c r="I80">
        <v>340</v>
      </c>
    </row>
    <row r="81" spans="6:17">
      <c r="F81" t="s">
        <v>1934</v>
      </c>
      <c r="G81" t="s">
        <v>1900</v>
      </c>
      <c r="H81">
        <v>-22.63</v>
      </c>
    </row>
    <row r="82" spans="6:17">
      <c r="F82" t="s">
        <v>1926</v>
      </c>
      <c r="G82" t="s">
        <v>2249</v>
      </c>
      <c r="I82">
        <v>39</v>
      </c>
    </row>
    <row r="83" spans="6:17">
      <c r="F83" t="s">
        <v>1936</v>
      </c>
      <c r="G83" t="s">
        <v>2250</v>
      </c>
      <c r="H83">
        <v>-7.65</v>
      </c>
    </row>
    <row r="84" spans="6:17">
      <c r="F84" t="s">
        <v>1926</v>
      </c>
      <c r="G84" t="s">
        <v>2251</v>
      </c>
      <c r="I84">
        <v>250</v>
      </c>
    </row>
    <row r="85" spans="6:17">
      <c r="F85" t="s">
        <v>1925</v>
      </c>
      <c r="G85" t="s">
        <v>1892</v>
      </c>
      <c r="I85">
        <v>7.65</v>
      </c>
    </row>
    <row r="86" spans="6:17">
      <c r="F86" t="s">
        <v>1936</v>
      </c>
      <c r="G86" t="s">
        <v>2252</v>
      </c>
      <c r="H86">
        <v>-7.65</v>
      </c>
    </row>
    <row r="87" spans="6:17">
      <c r="I87">
        <v>1700</v>
      </c>
      <c r="M87">
        <f>SUM(H7:H86)</f>
        <v>-12512.469999999998</v>
      </c>
      <c r="N87">
        <f>SUM(I7:I86)</f>
        <v>14994.699999999999</v>
      </c>
      <c r="O87">
        <f>N87+M87</f>
        <v>2482.2300000000014</v>
      </c>
      <c r="P87" s="701">
        <f>O87+'previsionnel 27'!H13</f>
        <v>9369.27</v>
      </c>
      <c r="Q87" s="701">
        <f>'Mouvements 2026'!H19-'Extract datas annee sep 25'!P87</f>
        <v>7.6500000000014552</v>
      </c>
    </row>
    <row r="88" spans="6:17">
      <c r="I88">
        <v>7.65</v>
      </c>
      <c r="M88" t="s">
        <v>2278</v>
      </c>
      <c r="N88" t="s">
        <v>2279</v>
      </c>
      <c r="O88" t="s">
        <v>2285</v>
      </c>
      <c r="P88" t="s">
        <v>2286</v>
      </c>
      <c r="Q88" t="s">
        <v>2270</v>
      </c>
    </row>
    <row r="89" spans="6:17">
      <c r="H89">
        <v>-7.65</v>
      </c>
    </row>
    <row r="90" spans="6:17">
      <c r="H90">
        <v>-117.96</v>
      </c>
    </row>
    <row r="91" spans="6:17">
      <c r="I91">
        <v>7.65</v>
      </c>
    </row>
    <row r="92" spans="6:17">
      <c r="I92">
        <v>90</v>
      </c>
    </row>
    <row r="93" spans="6:17">
      <c r="I93">
        <v>15</v>
      </c>
    </row>
    <row r="94" spans="6:17">
      <c r="I94">
        <v>25</v>
      </c>
    </row>
    <row r="95" spans="6:17">
      <c r="H95">
        <v>-11</v>
      </c>
    </row>
    <row r="96" spans="6:17">
      <c r="H96">
        <v>-129</v>
      </c>
    </row>
    <row r="97" spans="8:9">
      <c r="I97">
        <v>30</v>
      </c>
    </row>
    <row r="98" spans="8:9">
      <c r="I98">
        <v>5300</v>
      </c>
    </row>
    <row r="99" spans="8:9">
      <c r="H99">
        <v>-15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4638-6BF7-4EFC-B59C-D9242F7595B1}">
  <dimension ref="A1:F15"/>
  <sheetViews>
    <sheetView tabSelected="1" workbookViewId="0">
      <selection activeCell="B18" sqref="B18"/>
    </sheetView>
  </sheetViews>
  <sheetFormatPr baseColWidth="10" defaultRowHeight="15"/>
  <cols>
    <col min="1" max="1" width="29.140625" bestFit="1" customWidth="1"/>
    <col min="2" max="2" width="16.28515625" bestFit="1" customWidth="1"/>
    <col min="3" max="3" width="16.85546875" bestFit="1" customWidth="1"/>
  </cols>
  <sheetData>
    <row r="1" spans="1:6">
      <c r="B1" s="194" t="s">
        <v>2293</v>
      </c>
    </row>
    <row r="3" spans="1:6">
      <c r="A3" s="675" t="s">
        <v>1957</v>
      </c>
      <c r="B3" t="s">
        <v>2281</v>
      </c>
      <c r="C3" t="s">
        <v>2282</v>
      </c>
    </row>
    <row r="4" spans="1:6">
      <c r="A4" s="616" t="s">
        <v>1926</v>
      </c>
      <c r="B4" s="761">
        <v>-2504.0100000000002</v>
      </c>
      <c r="C4" s="761">
        <v>14888.4</v>
      </c>
    </row>
    <row r="5" spans="1:6">
      <c r="A5" s="616" t="s">
        <v>1938</v>
      </c>
      <c r="B5" s="761">
        <v>-2462</v>
      </c>
      <c r="C5" s="761"/>
    </row>
    <row r="6" spans="1:6">
      <c r="A6" s="616" t="s">
        <v>1934</v>
      </c>
      <c r="B6" s="761">
        <v>-418.95000000000005</v>
      </c>
      <c r="C6" s="761"/>
    </row>
    <row r="7" spans="1:6">
      <c r="A7" s="616" t="s">
        <v>1935</v>
      </c>
      <c r="B7" s="761">
        <v>-528.05999999999995</v>
      </c>
      <c r="C7" s="761"/>
    </row>
    <row r="8" spans="1:6">
      <c r="A8" s="616" t="s">
        <v>1930</v>
      </c>
      <c r="B8" s="761">
        <v>-6500</v>
      </c>
      <c r="C8" s="761"/>
    </row>
    <row r="9" spans="1:6">
      <c r="A9" s="616" t="s">
        <v>1936</v>
      </c>
      <c r="B9" s="761">
        <v>-99.450000000000017</v>
      </c>
      <c r="C9" s="761"/>
    </row>
    <row r="10" spans="1:6">
      <c r="A10" s="616" t="s">
        <v>1925</v>
      </c>
      <c r="B10" s="761"/>
      <c r="C10" s="761">
        <v>91.800000000000011</v>
      </c>
    </row>
    <row r="11" spans="1:6">
      <c r="A11" s="616" t="s">
        <v>1924</v>
      </c>
      <c r="B11" s="761"/>
      <c r="C11" s="761">
        <v>14.5</v>
      </c>
    </row>
    <row r="12" spans="1:6">
      <c r="A12" s="616" t="s">
        <v>1958</v>
      </c>
      <c r="B12" s="761">
        <v>-12512.470000000001</v>
      </c>
      <c r="C12" s="761">
        <v>14994.699999999999</v>
      </c>
      <c r="D12" s="523">
        <f>GETPIVOTDATA("Somme de Entrée",$A$3)+GETPIVOTDATA("Somme de Sortie",$A$3)</f>
        <v>2482.2299999999977</v>
      </c>
    </row>
    <row r="13" spans="1:6">
      <c r="F13" s="701"/>
    </row>
    <row r="14" spans="1:6">
      <c r="F14" s="701"/>
    </row>
    <row r="15" spans="1:6">
      <c r="F15" s="76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155E-FC75-4997-A89C-60A4B7C3B9E5}">
  <dimension ref="F12:K23"/>
  <sheetViews>
    <sheetView topLeftCell="A3" workbookViewId="0">
      <selection activeCell="H17" sqref="H17"/>
    </sheetView>
  </sheetViews>
  <sheetFormatPr baseColWidth="10" defaultRowHeight="15"/>
  <cols>
    <col min="6" max="6" width="30.28515625" bestFit="1" customWidth="1"/>
  </cols>
  <sheetData>
    <row r="12" spans="6:11">
      <c r="I12" t="s">
        <v>2270</v>
      </c>
    </row>
    <row r="13" spans="6:11">
      <c r="F13" t="s">
        <v>2268</v>
      </c>
      <c r="G13" s="509">
        <v>45901</v>
      </c>
      <c r="H13" s="701">
        <f>'Mouvements 2026'!J99</f>
        <v>6887.04</v>
      </c>
    </row>
    <row r="14" spans="6:11">
      <c r="F14" t="s">
        <v>2269</v>
      </c>
      <c r="G14" s="509">
        <v>46264</v>
      </c>
      <c r="H14" s="701">
        <f>'Mouvements 2026'!H19</f>
        <v>9376.9200000000019</v>
      </c>
      <c r="I14" s="701">
        <f>H14-H13</f>
        <v>2489.8800000000019</v>
      </c>
      <c r="J14" s="772">
        <f>1-H13/H14</f>
        <v>0.26553281887869384</v>
      </c>
      <c r="K14" t="s">
        <v>2291</v>
      </c>
    </row>
    <row r="15" spans="6:11">
      <c r="F15" t="s">
        <v>2271</v>
      </c>
      <c r="H15" s="701">
        <f>H14</f>
        <v>9376.9200000000019</v>
      </c>
    </row>
    <row r="16" spans="6:11">
      <c r="F16" t="s">
        <v>2272</v>
      </c>
      <c r="H16">
        <v>609</v>
      </c>
    </row>
    <row r="17" spans="6:10">
      <c r="F17" s="760" t="s">
        <v>267</v>
      </c>
      <c r="H17">
        <v>350</v>
      </c>
    </row>
    <row r="18" spans="6:10">
      <c r="F18" s="760" t="s">
        <v>732</v>
      </c>
      <c r="H18">
        <v>232</v>
      </c>
    </row>
    <row r="19" spans="6:10">
      <c r="F19" s="760" t="s">
        <v>2273</v>
      </c>
      <c r="H19">
        <v>39</v>
      </c>
    </row>
    <row r="20" spans="6:10">
      <c r="F20" s="760" t="s">
        <v>2274</v>
      </c>
    </row>
    <row r="21" spans="6:10">
      <c r="F21" s="760" t="s">
        <v>2275</v>
      </c>
    </row>
    <row r="22" spans="6:10">
      <c r="F22" s="760" t="s">
        <v>2277</v>
      </c>
    </row>
    <row r="23" spans="6:10">
      <c r="F23" s="760" t="s">
        <v>2276</v>
      </c>
      <c r="H23" s="701">
        <f>H15-SUM(H16:H21)</f>
        <v>8146.9200000000019</v>
      </c>
      <c r="I23" s="772">
        <f>1-H23/H14</f>
        <v>0.13117313574180001</v>
      </c>
      <c r="J23" t="s">
        <v>2292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818A-2E3A-4AD6-94E9-256A8D0A2355}">
  <dimension ref="A1:I74"/>
  <sheetViews>
    <sheetView topLeftCell="C49" workbookViewId="0">
      <selection activeCell="N15" sqref="N15"/>
    </sheetView>
  </sheetViews>
  <sheetFormatPr baseColWidth="10" defaultColWidth="9.140625" defaultRowHeight="15"/>
  <cols>
    <col min="1" max="1" width="35" customWidth="1"/>
    <col min="2" max="3" width="15" customWidth="1"/>
    <col min="4" max="4" width="10" customWidth="1"/>
    <col min="5" max="5" width="60" customWidth="1"/>
    <col min="6" max="8" width="15" customWidth="1"/>
  </cols>
  <sheetData>
    <row r="1" spans="1:8" ht="26.25">
      <c r="A1" s="707" t="s">
        <v>2202</v>
      </c>
      <c r="B1" s="706"/>
      <c r="C1" s="706"/>
      <c r="D1" s="706"/>
      <c r="E1" s="706"/>
      <c r="F1" s="706"/>
      <c r="G1" s="706"/>
      <c r="H1" s="706"/>
    </row>
    <row r="2" spans="1:8">
      <c r="A2" s="708" t="s">
        <v>2203</v>
      </c>
      <c r="B2" s="706"/>
      <c r="C2" s="706"/>
      <c r="D2" s="706"/>
      <c r="E2" s="706"/>
      <c r="F2" s="706"/>
      <c r="G2" s="706"/>
      <c r="H2" s="706"/>
    </row>
    <row r="3" spans="1:8">
      <c r="A3" s="708" t="s">
        <v>2204</v>
      </c>
      <c r="B3" s="706"/>
      <c r="C3" s="706"/>
      <c r="D3" s="706"/>
      <c r="E3" s="706"/>
      <c r="F3" s="706"/>
      <c r="G3" s="706"/>
      <c r="H3" s="706"/>
    </row>
    <row r="4" spans="1:8">
      <c r="A4" s="709" t="s">
        <v>2237</v>
      </c>
      <c r="B4" s="706"/>
      <c r="C4" s="706"/>
      <c r="D4" s="706"/>
      <c r="E4" s="706"/>
      <c r="F4" s="706"/>
      <c r="G4" s="706"/>
      <c r="H4" s="706"/>
    </row>
    <row r="7" spans="1:8" ht="21">
      <c r="A7" s="710" t="s">
        <v>2206</v>
      </c>
      <c r="B7" s="706"/>
      <c r="C7" s="706"/>
      <c r="D7" s="706"/>
      <c r="E7" s="706"/>
      <c r="F7" s="706"/>
      <c r="G7" s="706"/>
      <c r="H7" s="706"/>
    </row>
    <row r="8" spans="1:8">
      <c r="A8" s="695" t="s">
        <v>2207</v>
      </c>
      <c r="B8" s="706" t="s">
        <v>2208</v>
      </c>
      <c r="C8" s="706"/>
      <c r="D8" s="706"/>
      <c r="E8" s="706"/>
      <c r="F8" s="706"/>
      <c r="G8" s="706"/>
      <c r="H8" s="706"/>
    </row>
    <row r="9" spans="1:8">
      <c r="A9" s="695" t="s">
        <v>1880</v>
      </c>
      <c r="B9" s="706" t="s">
        <v>2209</v>
      </c>
      <c r="C9" s="706"/>
      <c r="D9" s="706"/>
      <c r="E9" s="706"/>
      <c r="F9" s="706"/>
      <c r="G9" s="706"/>
      <c r="H9" s="706"/>
    </row>
    <row r="10" spans="1:8">
      <c r="A10" s="695" t="s">
        <v>2210</v>
      </c>
      <c r="B10" s="706" t="s">
        <v>2211</v>
      </c>
      <c r="C10" s="706"/>
      <c r="D10" s="706"/>
      <c r="E10" s="706"/>
      <c r="F10" s="706"/>
      <c r="G10" s="706"/>
      <c r="H10" s="706"/>
    </row>
    <row r="12" spans="1:8" ht="21">
      <c r="A12" s="710" t="s">
        <v>2212</v>
      </c>
      <c r="B12" s="711"/>
      <c r="C12" s="711"/>
      <c r="D12" s="711"/>
      <c r="E12" s="706"/>
      <c r="F12" s="706"/>
      <c r="G12" s="706"/>
      <c r="H12" s="706"/>
    </row>
    <row r="13" spans="1:8">
      <c r="A13" s="695" t="s">
        <v>2213</v>
      </c>
      <c r="B13" s="706" t="s">
        <v>2214</v>
      </c>
      <c r="C13" s="706"/>
      <c r="D13" s="706"/>
      <c r="E13" s="706"/>
      <c r="F13" s="706"/>
      <c r="G13" s="706"/>
      <c r="H13" s="706"/>
    </row>
    <row r="14" spans="1:8">
      <c r="A14" s="695" t="s">
        <v>2215</v>
      </c>
      <c r="B14" s="706" t="s">
        <v>2216</v>
      </c>
      <c r="C14" s="706"/>
      <c r="D14" s="706"/>
      <c r="E14" s="706"/>
      <c r="F14" s="706"/>
      <c r="G14" s="706"/>
      <c r="H14" s="706"/>
    </row>
    <row r="15" spans="1:8">
      <c r="A15" s="695" t="s">
        <v>2217</v>
      </c>
      <c r="B15" s="706" t="s">
        <v>2218</v>
      </c>
      <c r="C15" s="706"/>
      <c r="D15" s="706"/>
      <c r="E15" s="706"/>
      <c r="F15" s="706"/>
      <c r="G15" s="706"/>
      <c r="H15" s="706"/>
    </row>
    <row r="17" spans="1:9" ht="21">
      <c r="A17" s="710" t="s">
        <v>2219</v>
      </c>
      <c r="B17" s="711"/>
      <c r="C17" s="711"/>
      <c r="D17" s="711"/>
      <c r="E17" s="706"/>
      <c r="F17" s="706"/>
      <c r="G17" s="706"/>
      <c r="H17" s="706"/>
    </row>
    <row r="18" spans="1:9">
      <c r="A18" s="696" t="s">
        <v>2220</v>
      </c>
      <c r="B18" s="696" t="s">
        <v>2221</v>
      </c>
      <c r="C18" s="696" t="s">
        <v>1879</v>
      </c>
      <c r="D18" s="696" t="s">
        <v>1937</v>
      </c>
      <c r="E18" s="696" t="s">
        <v>1880</v>
      </c>
      <c r="F18" s="712" t="s">
        <v>2222</v>
      </c>
      <c r="G18" s="712"/>
      <c r="H18" s="696" t="s">
        <v>2223</v>
      </c>
    </row>
    <row r="19" spans="1:9">
      <c r="A19" s="714"/>
      <c r="B19" s="714"/>
      <c r="C19" s="714"/>
      <c r="D19" s="714"/>
      <c r="E19" s="697" t="s">
        <v>2238</v>
      </c>
      <c r="F19" s="698" t="s">
        <v>2224</v>
      </c>
      <c r="G19" s="699">
        <v>10706.63</v>
      </c>
      <c r="H19" s="698"/>
    </row>
    <row r="20" spans="1:9">
      <c r="A20" s="331">
        <v>46014</v>
      </c>
      <c r="B20" s="331">
        <v>46013</v>
      </c>
      <c r="C20" s="331">
        <v>46013</v>
      </c>
      <c r="D20" s="174">
        <v>381</v>
      </c>
      <c r="E20" s="188" t="s">
        <v>2239</v>
      </c>
      <c r="F20" s="700">
        <v>-128.1</v>
      </c>
      <c r="G20" s="188"/>
      <c r="H20" s="397" t="s">
        <v>2227</v>
      </c>
      <c r="I20" s="701">
        <f t="shared" ref="I20:I71" si="0">I21+SUM(F20:G20)</f>
        <v>10706.630000000001</v>
      </c>
    </row>
    <row r="21" spans="1:9">
      <c r="A21" s="331">
        <v>46013</v>
      </c>
      <c r="B21" s="331">
        <v>46013</v>
      </c>
      <c r="C21" s="331">
        <v>46013</v>
      </c>
      <c r="D21" s="174">
        <v>2</v>
      </c>
      <c r="E21" s="188" t="s">
        <v>1919</v>
      </c>
      <c r="F21" s="700">
        <v>-58.72</v>
      </c>
      <c r="G21" s="188"/>
      <c r="H21" s="397" t="s">
        <v>2231</v>
      </c>
      <c r="I21" s="701">
        <f t="shared" si="0"/>
        <v>10834.730000000001</v>
      </c>
    </row>
    <row r="22" spans="1:9">
      <c r="A22" s="331">
        <v>46013</v>
      </c>
      <c r="B22" s="331">
        <v>46013</v>
      </c>
      <c r="C22" s="331">
        <v>46013</v>
      </c>
      <c r="D22" s="174">
        <v>2</v>
      </c>
      <c r="E22" s="188" t="s">
        <v>1918</v>
      </c>
      <c r="F22" s="700">
        <v>-31</v>
      </c>
      <c r="G22" s="188"/>
      <c r="H22" s="397" t="s">
        <v>2231</v>
      </c>
      <c r="I22" s="701">
        <f t="shared" si="0"/>
        <v>10893.45</v>
      </c>
    </row>
    <row r="23" spans="1:9">
      <c r="A23" s="331">
        <v>46010</v>
      </c>
      <c r="B23" s="331">
        <v>46010</v>
      </c>
      <c r="C23" s="331">
        <v>46010</v>
      </c>
      <c r="D23" s="174">
        <v>381</v>
      </c>
      <c r="E23" s="188" t="s">
        <v>2240</v>
      </c>
      <c r="F23" s="700">
        <v>-71.75</v>
      </c>
      <c r="G23" s="188"/>
      <c r="H23" s="397" t="s">
        <v>2227</v>
      </c>
      <c r="I23" s="701">
        <f t="shared" si="0"/>
        <v>10924.45</v>
      </c>
    </row>
    <row r="24" spans="1:9">
      <c r="A24" s="331">
        <v>46009</v>
      </c>
      <c r="B24" s="331">
        <v>46009</v>
      </c>
      <c r="C24" s="331">
        <v>46009</v>
      </c>
      <c r="D24" s="174">
        <v>2</v>
      </c>
      <c r="E24" s="188" t="s">
        <v>1916</v>
      </c>
      <c r="F24" s="700">
        <v>-144</v>
      </c>
      <c r="G24" s="188"/>
      <c r="H24" s="397" t="s">
        <v>2231</v>
      </c>
      <c r="I24" s="701">
        <f t="shared" si="0"/>
        <v>10996.2</v>
      </c>
    </row>
    <row r="25" spans="1:9">
      <c r="A25" s="331">
        <v>46003</v>
      </c>
      <c r="B25" s="331">
        <v>46003</v>
      </c>
      <c r="C25" s="331">
        <v>46003</v>
      </c>
      <c r="D25" s="174">
        <v>2</v>
      </c>
      <c r="E25" s="188" t="s">
        <v>1915</v>
      </c>
      <c r="F25" s="700">
        <v>-200</v>
      </c>
      <c r="G25" s="188"/>
      <c r="H25" s="397" t="s">
        <v>2231</v>
      </c>
      <c r="I25" s="701">
        <f t="shared" si="0"/>
        <v>11140.2</v>
      </c>
    </row>
    <row r="26" spans="1:9">
      <c r="A26" s="331">
        <v>46003</v>
      </c>
      <c r="B26" s="331">
        <v>46003</v>
      </c>
      <c r="C26" s="331">
        <v>46003</v>
      </c>
      <c r="D26" s="174">
        <v>2</v>
      </c>
      <c r="E26" s="188" t="s">
        <v>1914</v>
      </c>
      <c r="F26" s="700">
        <v>-47</v>
      </c>
      <c r="G26" s="188"/>
      <c r="H26" s="397" t="s">
        <v>2231</v>
      </c>
      <c r="I26" s="701">
        <f t="shared" si="0"/>
        <v>11340.2</v>
      </c>
    </row>
    <row r="27" spans="1:9">
      <c r="A27" s="331">
        <v>46001</v>
      </c>
      <c r="B27" s="331">
        <v>46001</v>
      </c>
      <c r="C27" s="331">
        <v>45992</v>
      </c>
      <c r="D27" s="174">
        <v>859</v>
      </c>
      <c r="E27" s="188" t="s">
        <v>2241</v>
      </c>
      <c r="F27" s="700">
        <v>-7.65</v>
      </c>
      <c r="G27" s="188"/>
      <c r="H27" s="397" t="s">
        <v>2227</v>
      </c>
      <c r="I27" s="701">
        <f t="shared" si="0"/>
        <v>11387.2</v>
      </c>
    </row>
    <row r="28" spans="1:9">
      <c r="A28" s="331">
        <v>45995</v>
      </c>
      <c r="B28" s="331">
        <v>45995</v>
      </c>
      <c r="C28" s="331">
        <v>45995</v>
      </c>
      <c r="D28" s="174">
        <v>305</v>
      </c>
      <c r="E28" s="188" t="s">
        <v>2242</v>
      </c>
      <c r="F28" s="188"/>
      <c r="G28" s="700">
        <v>230</v>
      </c>
      <c r="H28" s="397" t="s">
        <v>2229</v>
      </c>
      <c r="I28" s="701">
        <f t="shared" si="0"/>
        <v>11394.85</v>
      </c>
    </row>
    <row r="29" spans="1:9">
      <c r="A29" s="331">
        <v>45995</v>
      </c>
      <c r="B29" s="331">
        <v>45994</v>
      </c>
      <c r="C29" s="331">
        <v>45962</v>
      </c>
      <c r="D29" s="174">
        <v>995</v>
      </c>
      <c r="E29" s="188" t="s">
        <v>1892</v>
      </c>
      <c r="F29" s="188"/>
      <c r="G29" s="700">
        <v>7.65</v>
      </c>
      <c r="H29" s="397" t="s">
        <v>2227</v>
      </c>
      <c r="I29" s="701">
        <f t="shared" si="0"/>
        <v>11164.85</v>
      </c>
    </row>
    <row r="30" spans="1:9">
      <c r="A30" s="331">
        <v>45986</v>
      </c>
      <c r="B30" s="331">
        <v>45986</v>
      </c>
      <c r="C30" s="331">
        <v>45986</v>
      </c>
      <c r="D30" s="174">
        <v>381</v>
      </c>
      <c r="E30" s="188" t="s">
        <v>2243</v>
      </c>
      <c r="F30" s="700">
        <v>-4.38</v>
      </c>
      <c r="G30" s="188"/>
      <c r="H30" s="397" t="s">
        <v>2227</v>
      </c>
      <c r="I30" s="701">
        <f t="shared" si="0"/>
        <v>11157.2</v>
      </c>
    </row>
    <row r="31" spans="1:9">
      <c r="A31" s="331">
        <v>45978</v>
      </c>
      <c r="B31" s="331">
        <v>45978</v>
      </c>
      <c r="C31" s="331">
        <v>45978</v>
      </c>
      <c r="D31" s="174">
        <v>162</v>
      </c>
      <c r="E31" s="188" t="s">
        <v>1950</v>
      </c>
      <c r="F31" s="700">
        <v>-507</v>
      </c>
      <c r="G31" s="188"/>
      <c r="H31" s="397" t="s">
        <v>2229</v>
      </c>
      <c r="I31" s="701">
        <f t="shared" si="0"/>
        <v>11161.58</v>
      </c>
    </row>
    <row r="32" spans="1:9">
      <c r="A32" s="331">
        <v>45975</v>
      </c>
      <c r="B32" s="331">
        <v>45975</v>
      </c>
      <c r="C32" s="331">
        <v>45975</v>
      </c>
      <c r="D32" s="174">
        <v>2</v>
      </c>
      <c r="E32" s="188" t="s">
        <v>1909</v>
      </c>
      <c r="F32" s="700">
        <v>-49.84</v>
      </c>
      <c r="G32" s="188"/>
      <c r="H32" s="397" t="s">
        <v>2231</v>
      </c>
      <c r="I32" s="701">
        <f t="shared" si="0"/>
        <v>11668.58</v>
      </c>
    </row>
    <row r="33" spans="1:9">
      <c r="A33" s="331">
        <v>45971</v>
      </c>
      <c r="B33" s="331">
        <v>45971</v>
      </c>
      <c r="C33" s="331">
        <v>45962</v>
      </c>
      <c r="D33" s="174">
        <v>859</v>
      </c>
      <c r="E33" s="188" t="s">
        <v>2244</v>
      </c>
      <c r="F33" s="700">
        <v>-7.65</v>
      </c>
      <c r="G33" s="188"/>
      <c r="H33" s="397" t="s">
        <v>2227</v>
      </c>
      <c r="I33" s="701">
        <f t="shared" si="0"/>
        <v>11718.42</v>
      </c>
    </row>
    <row r="34" spans="1:9">
      <c r="A34" s="331">
        <v>45966</v>
      </c>
      <c r="B34" s="331">
        <v>45966</v>
      </c>
      <c r="C34" s="331">
        <v>45931</v>
      </c>
      <c r="D34" s="174">
        <v>995</v>
      </c>
      <c r="E34" s="188" t="s">
        <v>1892</v>
      </c>
      <c r="F34" s="188"/>
      <c r="G34" s="700">
        <v>7.65</v>
      </c>
      <c r="H34" s="397" t="s">
        <v>2227</v>
      </c>
      <c r="I34" s="701">
        <f t="shared" si="0"/>
        <v>11726.07</v>
      </c>
    </row>
    <row r="35" spans="1:9">
      <c r="A35" s="331">
        <v>45951</v>
      </c>
      <c r="B35" s="331">
        <v>45951</v>
      </c>
      <c r="C35" s="331">
        <v>45951</v>
      </c>
      <c r="D35" s="174">
        <v>305</v>
      </c>
      <c r="E35" s="188" t="s">
        <v>2245</v>
      </c>
      <c r="F35" s="188"/>
      <c r="G35" s="700">
        <v>350</v>
      </c>
      <c r="H35" s="397" t="s">
        <v>2229</v>
      </c>
      <c r="I35" s="701">
        <f t="shared" si="0"/>
        <v>11718.42</v>
      </c>
    </row>
    <row r="36" spans="1:9">
      <c r="A36" s="331">
        <v>45950</v>
      </c>
      <c r="B36" s="331">
        <v>45948</v>
      </c>
      <c r="C36" s="331">
        <v>45948</v>
      </c>
      <c r="D36" s="174">
        <v>2</v>
      </c>
      <c r="E36" s="188" t="s">
        <v>1906</v>
      </c>
      <c r="F36" s="700">
        <v>-900</v>
      </c>
      <c r="G36" s="188"/>
      <c r="H36" s="397" t="s">
        <v>2231</v>
      </c>
      <c r="I36" s="701">
        <f t="shared" si="0"/>
        <v>11368.42</v>
      </c>
    </row>
    <row r="37" spans="1:9">
      <c r="A37" s="331">
        <v>45945</v>
      </c>
      <c r="B37" s="331">
        <v>45945</v>
      </c>
      <c r="C37" s="331">
        <v>45945</v>
      </c>
      <c r="D37" s="174">
        <v>162</v>
      </c>
      <c r="E37" s="188" t="s">
        <v>1950</v>
      </c>
      <c r="F37" s="700">
        <v>-1443</v>
      </c>
      <c r="G37" s="188"/>
      <c r="H37" s="397" t="s">
        <v>2229</v>
      </c>
      <c r="I37" s="701">
        <f t="shared" si="0"/>
        <v>12268.42</v>
      </c>
    </row>
    <row r="38" spans="1:9">
      <c r="A38" s="331">
        <v>45945</v>
      </c>
      <c r="B38" s="331">
        <v>45944</v>
      </c>
      <c r="C38" s="331">
        <v>45945</v>
      </c>
      <c r="D38" s="174">
        <v>300</v>
      </c>
      <c r="E38" s="188" t="s">
        <v>2246</v>
      </c>
      <c r="F38" s="188"/>
      <c r="G38" s="700">
        <v>14.5</v>
      </c>
      <c r="H38" s="397" t="s">
        <v>2227</v>
      </c>
      <c r="I38" s="701">
        <f t="shared" si="0"/>
        <v>13711.42</v>
      </c>
    </row>
    <row r="39" spans="1:9">
      <c r="A39" s="331">
        <v>45944</v>
      </c>
      <c r="B39" s="331">
        <v>45941</v>
      </c>
      <c r="C39" s="331">
        <v>45943</v>
      </c>
      <c r="D39" s="174">
        <v>250</v>
      </c>
      <c r="E39" s="188" t="s">
        <v>1902</v>
      </c>
      <c r="F39" s="188"/>
      <c r="G39" s="700">
        <v>4001.17</v>
      </c>
      <c r="H39" s="397" t="s">
        <v>2235</v>
      </c>
      <c r="I39" s="701">
        <f t="shared" si="0"/>
        <v>13696.92</v>
      </c>
    </row>
    <row r="40" spans="1:9">
      <c r="A40" s="331">
        <v>45940</v>
      </c>
      <c r="B40" s="331">
        <v>45940</v>
      </c>
      <c r="C40" s="331">
        <v>45931</v>
      </c>
      <c r="D40" s="174">
        <v>859</v>
      </c>
      <c r="E40" s="188" t="s">
        <v>2247</v>
      </c>
      <c r="F40" s="700">
        <v>-7.65</v>
      </c>
      <c r="G40" s="188"/>
      <c r="H40" s="397" t="s">
        <v>2227</v>
      </c>
      <c r="I40" s="701">
        <f t="shared" si="0"/>
        <v>9695.75</v>
      </c>
    </row>
    <row r="41" spans="1:9">
      <c r="A41" s="331">
        <v>45936</v>
      </c>
      <c r="B41" s="331">
        <v>45933</v>
      </c>
      <c r="C41" s="331">
        <v>45901</v>
      </c>
      <c r="D41" s="174">
        <v>995</v>
      </c>
      <c r="E41" s="188" t="s">
        <v>1892</v>
      </c>
      <c r="F41" s="188"/>
      <c r="G41" s="700">
        <v>7.65</v>
      </c>
      <c r="H41" s="397" t="s">
        <v>2227</v>
      </c>
      <c r="I41" s="701">
        <f t="shared" si="0"/>
        <v>9703.4</v>
      </c>
    </row>
    <row r="42" spans="1:9">
      <c r="A42" s="331">
        <v>45923</v>
      </c>
      <c r="B42" s="331">
        <v>45919</v>
      </c>
      <c r="C42" s="331">
        <v>45922</v>
      </c>
      <c r="D42" s="174">
        <v>250</v>
      </c>
      <c r="E42" s="188" t="s">
        <v>1902</v>
      </c>
      <c r="F42" s="188"/>
      <c r="G42" s="700">
        <v>50</v>
      </c>
      <c r="H42" s="397" t="s">
        <v>2235</v>
      </c>
      <c r="I42" s="701">
        <f t="shared" si="0"/>
        <v>9695.75</v>
      </c>
    </row>
    <row r="43" spans="1:9">
      <c r="A43" s="331">
        <v>45923</v>
      </c>
      <c r="B43" s="331">
        <v>45919</v>
      </c>
      <c r="C43" s="331">
        <v>45922</v>
      </c>
      <c r="D43" s="174">
        <v>250</v>
      </c>
      <c r="E43" s="188" t="s">
        <v>1902</v>
      </c>
      <c r="F43" s="188"/>
      <c r="G43" s="700">
        <v>250</v>
      </c>
      <c r="H43" s="397" t="s">
        <v>2235</v>
      </c>
      <c r="I43" s="701">
        <f t="shared" si="0"/>
        <v>9645.75</v>
      </c>
    </row>
    <row r="44" spans="1:9">
      <c r="A44" s="331">
        <v>45923</v>
      </c>
      <c r="B44" s="331">
        <v>45919</v>
      </c>
      <c r="C44" s="331">
        <v>45922</v>
      </c>
      <c r="D44" s="174">
        <v>250</v>
      </c>
      <c r="E44" s="188" t="s">
        <v>1902</v>
      </c>
      <c r="F44" s="188"/>
      <c r="G44" s="700">
        <v>250</v>
      </c>
      <c r="H44" s="397" t="s">
        <v>2235</v>
      </c>
      <c r="I44" s="701">
        <f t="shared" si="0"/>
        <v>9395.75</v>
      </c>
    </row>
    <row r="45" spans="1:9">
      <c r="A45" s="331">
        <v>45923</v>
      </c>
      <c r="B45" s="331">
        <v>45919</v>
      </c>
      <c r="C45" s="331">
        <v>45922</v>
      </c>
      <c r="D45" s="174">
        <v>250</v>
      </c>
      <c r="E45" s="188" t="s">
        <v>1902</v>
      </c>
      <c r="F45" s="188"/>
      <c r="G45" s="700">
        <v>250</v>
      </c>
      <c r="H45" s="397" t="s">
        <v>2235</v>
      </c>
      <c r="I45" s="701">
        <f t="shared" si="0"/>
        <v>9145.75</v>
      </c>
    </row>
    <row r="46" spans="1:9">
      <c r="A46" s="331">
        <v>45923</v>
      </c>
      <c r="B46" s="331">
        <v>45919</v>
      </c>
      <c r="C46" s="331">
        <v>45922</v>
      </c>
      <c r="D46" s="174">
        <v>250</v>
      </c>
      <c r="E46" s="188" t="s">
        <v>1902</v>
      </c>
      <c r="F46" s="188"/>
      <c r="G46" s="700">
        <v>150</v>
      </c>
      <c r="H46" s="397" t="s">
        <v>2235</v>
      </c>
      <c r="I46" s="701">
        <f t="shared" si="0"/>
        <v>8895.75</v>
      </c>
    </row>
    <row r="47" spans="1:9">
      <c r="A47" s="331">
        <v>45923</v>
      </c>
      <c r="B47" s="331">
        <v>45919</v>
      </c>
      <c r="C47" s="331">
        <v>45922</v>
      </c>
      <c r="D47" s="174">
        <v>250</v>
      </c>
      <c r="E47" s="188" t="s">
        <v>1902</v>
      </c>
      <c r="F47" s="188"/>
      <c r="G47" s="700">
        <v>150</v>
      </c>
      <c r="H47" s="397" t="s">
        <v>2235</v>
      </c>
      <c r="I47" s="701">
        <f t="shared" si="0"/>
        <v>8745.75</v>
      </c>
    </row>
    <row r="48" spans="1:9">
      <c r="A48" s="331">
        <v>45923</v>
      </c>
      <c r="B48" s="331">
        <v>45919</v>
      </c>
      <c r="C48" s="331">
        <v>45922</v>
      </c>
      <c r="D48" s="174">
        <v>250</v>
      </c>
      <c r="E48" s="188" t="s">
        <v>1902</v>
      </c>
      <c r="F48" s="188"/>
      <c r="G48" s="700">
        <v>250</v>
      </c>
      <c r="H48" s="397" t="s">
        <v>2235</v>
      </c>
      <c r="I48" s="701">
        <f t="shared" si="0"/>
        <v>8595.75</v>
      </c>
    </row>
    <row r="49" spans="1:9">
      <c r="A49" s="331">
        <v>45923</v>
      </c>
      <c r="B49" s="331">
        <v>45919</v>
      </c>
      <c r="C49" s="331">
        <v>45922</v>
      </c>
      <c r="D49" s="174">
        <v>250</v>
      </c>
      <c r="E49" s="188" t="s">
        <v>1902</v>
      </c>
      <c r="F49" s="188"/>
      <c r="G49" s="700">
        <v>96.66</v>
      </c>
      <c r="H49" s="397" t="s">
        <v>2235</v>
      </c>
      <c r="I49" s="701">
        <f t="shared" si="0"/>
        <v>8345.75</v>
      </c>
    </row>
    <row r="50" spans="1:9">
      <c r="A50" s="331">
        <v>45923</v>
      </c>
      <c r="B50" s="331">
        <v>45919</v>
      </c>
      <c r="C50" s="331">
        <v>45922</v>
      </c>
      <c r="D50" s="174">
        <v>250</v>
      </c>
      <c r="E50" s="188" t="s">
        <v>1902</v>
      </c>
      <c r="F50" s="188"/>
      <c r="G50" s="700">
        <v>116.68</v>
      </c>
      <c r="H50" s="397" t="s">
        <v>2235</v>
      </c>
      <c r="I50" s="701">
        <f t="shared" si="0"/>
        <v>8249.09</v>
      </c>
    </row>
    <row r="51" spans="1:9">
      <c r="A51" s="331">
        <v>45923</v>
      </c>
      <c r="B51" s="331">
        <v>45919</v>
      </c>
      <c r="C51" s="331">
        <v>45922</v>
      </c>
      <c r="D51" s="174">
        <v>250</v>
      </c>
      <c r="E51" s="188" t="s">
        <v>1902</v>
      </c>
      <c r="F51" s="188"/>
      <c r="G51" s="700">
        <v>350</v>
      </c>
      <c r="H51" s="397" t="s">
        <v>2235</v>
      </c>
      <c r="I51" s="701">
        <f t="shared" si="0"/>
        <v>8132.41</v>
      </c>
    </row>
    <row r="52" spans="1:9">
      <c r="A52" s="331">
        <v>45923</v>
      </c>
      <c r="B52" s="331">
        <v>45919</v>
      </c>
      <c r="C52" s="331">
        <v>45922</v>
      </c>
      <c r="D52" s="174">
        <v>250</v>
      </c>
      <c r="E52" s="188" t="s">
        <v>1902</v>
      </c>
      <c r="F52" s="188"/>
      <c r="G52" s="700">
        <v>39</v>
      </c>
      <c r="H52" s="397" t="s">
        <v>2235</v>
      </c>
      <c r="I52" s="701">
        <f t="shared" si="0"/>
        <v>7782.41</v>
      </c>
    </row>
    <row r="53" spans="1:9">
      <c r="A53" s="331">
        <v>45923</v>
      </c>
      <c r="B53" s="331">
        <v>45919</v>
      </c>
      <c r="C53" s="331">
        <v>45922</v>
      </c>
      <c r="D53" s="174">
        <v>250</v>
      </c>
      <c r="E53" s="188" t="s">
        <v>1902</v>
      </c>
      <c r="F53" s="188"/>
      <c r="G53" s="700">
        <v>250</v>
      </c>
      <c r="H53" s="397" t="s">
        <v>2235</v>
      </c>
      <c r="I53" s="701">
        <f t="shared" si="0"/>
        <v>7743.41</v>
      </c>
    </row>
    <row r="54" spans="1:9">
      <c r="A54" s="331">
        <v>45918</v>
      </c>
      <c r="B54" s="331">
        <v>45918</v>
      </c>
      <c r="C54" s="331">
        <v>45918</v>
      </c>
      <c r="D54" s="174">
        <v>305</v>
      </c>
      <c r="E54" s="188" t="s">
        <v>2248</v>
      </c>
      <c r="F54" s="188"/>
      <c r="G54" s="700">
        <v>340</v>
      </c>
      <c r="H54" s="397" t="s">
        <v>2229</v>
      </c>
      <c r="I54" s="701">
        <f t="shared" si="0"/>
        <v>7493.41</v>
      </c>
    </row>
    <row r="55" spans="1:9">
      <c r="A55" s="331">
        <v>45912</v>
      </c>
      <c r="B55" s="331">
        <v>45912</v>
      </c>
      <c r="C55" s="331">
        <v>45912</v>
      </c>
      <c r="D55" s="174">
        <v>2</v>
      </c>
      <c r="E55" s="188" t="s">
        <v>1900</v>
      </c>
      <c r="F55" s="700">
        <v>-22.63</v>
      </c>
      <c r="G55" s="188"/>
      <c r="H55" s="397" t="s">
        <v>2231</v>
      </c>
      <c r="I55" s="701">
        <f t="shared" si="0"/>
        <v>7153.41</v>
      </c>
    </row>
    <row r="56" spans="1:9">
      <c r="A56" s="331">
        <v>45912</v>
      </c>
      <c r="B56" s="331">
        <v>45912</v>
      </c>
      <c r="C56" s="331">
        <v>45912</v>
      </c>
      <c r="D56" s="174">
        <v>305</v>
      </c>
      <c r="E56" s="188" t="s">
        <v>2249</v>
      </c>
      <c r="F56" s="188"/>
      <c r="G56" s="700">
        <v>39</v>
      </c>
      <c r="H56" s="397" t="s">
        <v>2229</v>
      </c>
      <c r="I56" s="701">
        <f t="shared" si="0"/>
        <v>7176.04</v>
      </c>
    </row>
    <row r="57" spans="1:9">
      <c r="A57" s="331">
        <v>45910</v>
      </c>
      <c r="B57" s="331">
        <v>45910</v>
      </c>
      <c r="C57" s="331">
        <v>45901</v>
      </c>
      <c r="D57" s="174">
        <v>859</v>
      </c>
      <c r="E57" s="188" t="s">
        <v>2250</v>
      </c>
      <c r="F57" s="700">
        <v>-7.65</v>
      </c>
      <c r="G57" s="188"/>
      <c r="H57" s="397" t="s">
        <v>2227</v>
      </c>
      <c r="I57" s="701">
        <f t="shared" si="0"/>
        <v>7137.04</v>
      </c>
    </row>
    <row r="58" spans="1:9">
      <c r="A58" s="331">
        <v>45905</v>
      </c>
      <c r="B58" s="331">
        <v>45905</v>
      </c>
      <c r="C58" s="331">
        <v>45905</v>
      </c>
      <c r="D58" s="174">
        <v>78</v>
      </c>
      <c r="E58" s="188" t="s">
        <v>2251</v>
      </c>
      <c r="F58" s="188"/>
      <c r="G58" s="700">
        <v>250</v>
      </c>
      <c r="H58" s="397" t="s">
        <v>2228</v>
      </c>
      <c r="I58" s="701">
        <f t="shared" si="0"/>
        <v>7144.69</v>
      </c>
    </row>
    <row r="59" spans="1:9">
      <c r="A59" s="331">
        <v>45903</v>
      </c>
      <c r="B59" s="331">
        <v>45903</v>
      </c>
      <c r="C59" s="331">
        <v>45870</v>
      </c>
      <c r="D59" s="174">
        <v>995</v>
      </c>
      <c r="E59" s="188" t="s">
        <v>1892</v>
      </c>
      <c r="F59" s="188"/>
      <c r="G59" s="700">
        <v>7.65</v>
      </c>
      <c r="H59" s="397" t="s">
        <v>2227</v>
      </c>
      <c r="I59" s="701">
        <f t="shared" si="0"/>
        <v>6894.69</v>
      </c>
    </row>
    <row r="60" spans="1:9">
      <c r="A60" s="331">
        <v>45880</v>
      </c>
      <c r="B60" s="331">
        <v>45880</v>
      </c>
      <c r="C60" s="331">
        <v>45870</v>
      </c>
      <c r="D60" s="174">
        <v>859</v>
      </c>
      <c r="E60" s="188" t="s">
        <v>2252</v>
      </c>
      <c r="F60" s="700">
        <v>-7.65</v>
      </c>
      <c r="G60" s="188"/>
      <c r="H60" s="397" t="s">
        <v>2227</v>
      </c>
      <c r="I60" s="701">
        <f t="shared" si="0"/>
        <v>6887.04</v>
      </c>
    </row>
    <row r="61" spans="1:9">
      <c r="A61" s="331">
        <v>45876</v>
      </c>
      <c r="B61" s="331">
        <v>45876</v>
      </c>
      <c r="C61" s="331">
        <v>45876</v>
      </c>
      <c r="D61" s="174">
        <v>305</v>
      </c>
      <c r="E61" s="188" t="s">
        <v>2253</v>
      </c>
      <c r="F61" s="188"/>
      <c r="G61" s="700">
        <v>1700</v>
      </c>
      <c r="H61" s="397" t="s">
        <v>2229</v>
      </c>
      <c r="I61" s="701">
        <f t="shared" si="0"/>
        <v>6894.69</v>
      </c>
    </row>
    <row r="62" spans="1:9">
      <c r="A62" s="331">
        <v>45874</v>
      </c>
      <c r="B62" s="331">
        <v>45874</v>
      </c>
      <c r="C62" s="331">
        <v>45839</v>
      </c>
      <c r="D62" s="174">
        <v>995</v>
      </c>
      <c r="E62" s="188" t="s">
        <v>1892</v>
      </c>
      <c r="F62" s="188"/>
      <c r="G62" s="700">
        <v>7.65</v>
      </c>
      <c r="H62" s="397" t="s">
        <v>2227</v>
      </c>
      <c r="I62" s="701">
        <f t="shared" si="0"/>
        <v>5194.6899999999996</v>
      </c>
    </row>
    <row r="63" spans="1:9">
      <c r="A63" s="331">
        <v>45848</v>
      </c>
      <c r="B63" s="331">
        <v>45848</v>
      </c>
      <c r="C63" s="331">
        <v>45839</v>
      </c>
      <c r="D63" s="174">
        <v>859</v>
      </c>
      <c r="E63" s="188" t="s">
        <v>2254</v>
      </c>
      <c r="F63" s="700">
        <v>-7.65</v>
      </c>
      <c r="G63" s="188"/>
      <c r="H63" s="397" t="s">
        <v>2227</v>
      </c>
      <c r="I63" s="701">
        <f t="shared" si="0"/>
        <v>5187.04</v>
      </c>
    </row>
    <row r="64" spans="1:9">
      <c r="A64" s="331">
        <v>45842</v>
      </c>
      <c r="B64" s="331">
        <v>45842</v>
      </c>
      <c r="C64" s="331">
        <v>45842</v>
      </c>
      <c r="D64" s="174">
        <v>2</v>
      </c>
      <c r="E64" s="188" t="s">
        <v>1893</v>
      </c>
      <c r="F64" s="700">
        <v>-117.96</v>
      </c>
      <c r="G64" s="188"/>
      <c r="H64" s="397" t="s">
        <v>2231</v>
      </c>
      <c r="I64" s="701">
        <f t="shared" si="0"/>
        <v>5194.6899999999996</v>
      </c>
    </row>
    <row r="65" spans="1:9">
      <c r="A65" s="331">
        <v>45841</v>
      </c>
      <c r="B65" s="331">
        <v>45841</v>
      </c>
      <c r="C65" s="331">
        <v>45809</v>
      </c>
      <c r="D65" s="174">
        <v>995</v>
      </c>
      <c r="E65" s="188" t="s">
        <v>1892</v>
      </c>
      <c r="F65" s="188"/>
      <c r="G65" s="700">
        <v>7.65</v>
      </c>
      <c r="H65" s="397" t="s">
        <v>2227</v>
      </c>
      <c r="I65" s="701">
        <f t="shared" si="0"/>
        <v>5312.65</v>
      </c>
    </row>
    <row r="66" spans="1:9">
      <c r="A66" s="331">
        <v>45820</v>
      </c>
      <c r="B66" s="331">
        <v>45819</v>
      </c>
      <c r="C66" s="331">
        <v>45819</v>
      </c>
      <c r="D66" s="174">
        <v>215</v>
      </c>
      <c r="E66" s="188" t="s">
        <v>1891</v>
      </c>
      <c r="F66" s="188"/>
      <c r="G66" s="700">
        <v>90</v>
      </c>
      <c r="H66" s="397" t="s">
        <v>2235</v>
      </c>
      <c r="I66" s="701">
        <f t="shared" si="0"/>
        <v>5305</v>
      </c>
    </row>
    <row r="67" spans="1:9">
      <c r="A67" s="331">
        <v>45819</v>
      </c>
      <c r="B67" s="331">
        <v>45819</v>
      </c>
      <c r="C67" s="331">
        <v>45820</v>
      </c>
      <c r="D67" s="174">
        <v>250</v>
      </c>
      <c r="E67" s="188" t="s">
        <v>1890</v>
      </c>
      <c r="F67" s="188"/>
      <c r="G67" s="700">
        <v>15</v>
      </c>
      <c r="H67" s="397" t="s">
        <v>2228</v>
      </c>
      <c r="I67" s="701">
        <f t="shared" si="0"/>
        <v>5215</v>
      </c>
    </row>
    <row r="68" spans="1:9">
      <c r="A68" s="331">
        <v>45819</v>
      </c>
      <c r="B68" s="331">
        <v>45819</v>
      </c>
      <c r="C68" s="331">
        <v>45819</v>
      </c>
      <c r="D68" s="174">
        <v>78</v>
      </c>
      <c r="E68" s="188" t="s">
        <v>2255</v>
      </c>
      <c r="F68" s="188"/>
      <c r="G68" s="700">
        <v>25</v>
      </c>
      <c r="H68" s="397" t="s">
        <v>2228</v>
      </c>
      <c r="I68" s="701">
        <f t="shared" si="0"/>
        <v>5200</v>
      </c>
    </row>
    <row r="69" spans="1:9">
      <c r="A69" s="331">
        <v>45818</v>
      </c>
      <c r="B69" s="331">
        <v>45818</v>
      </c>
      <c r="C69" s="331">
        <v>45809</v>
      </c>
      <c r="D69" s="174">
        <v>859</v>
      </c>
      <c r="E69" s="188" t="s">
        <v>2256</v>
      </c>
      <c r="F69" s="700">
        <v>-11</v>
      </c>
      <c r="G69" s="188"/>
      <c r="H69" s="397" t="s">
        <v>2227</v>
      </c>
      <c r="I69" s="701">
        <f t="shared" si="0"/>
        <v>5175</v>
      </c>
    </row>
    <row r="70" spans="1:9">
      <c r="A70" s="331">
        <v>45805</v>
      </c>
      <c r="B70" s="331">
        <v>45805</v>
      </c>
      <c r="C70" s="331">
        <v>45805</v>
      </c>
      <c r="D70" s="174">
        <v>2</v>
      </c>
      <c r="E70" s="188" t="s">
        <v>1887</v>
      </c>
      <c r="F70" s="700">
        <v>-129</v>
      </c>
      <c r="G70" s="188"/>
      <c r="H70" s="397" t="s">
        <v>2231</v>
      </c>
      <c r="I70" s="701">
        <f t="shared" si="0"/>
        <v>5186</v>
      </c>
    </row>
    <row r="71" spans="1:9">
      <c r="A71" s="331">
        <v>45805</v>
      </c>
      <c r="B71" s="331">
        <v>45805</v>
      </c>
      <c r="C71" s="331">
        <v>45805</v>
      </c>
      <c r="D71" s="174">
        <v>78</v>
      </c>
      <c r="E71" s="188" t="s">
        <v>2255</v>
      </c>
      <c r="F71" s="188"/>
      <c r="G71" s="700">
        <v>30</v>
      </c>
      <c r="H71" s="397" t="s">
        <v>2228</v>
      </c>
      <c r="I71" s="701">
        <f t="shared" si="0"/>
        <v>5315</v>
      </c>
    </row>
    <row r="72" spans="1:9">
      <c r="A72" s="331">
        <v>45796</v>
      </c>
      <c r="B72" s="331">
        <v>45794</v>
      </c>
      <c r="C72" s="331">
        <v>45794</v>
      </c>
      <c r="D72" s="174">
        <v>6</v>
      </c>
      <c r="E72" s="188" t="s">
        <v>2257</v>
      </c>
      <c r="F72" s="188"/>
      <c r="G72" s="700">
        <v>5300</v>
      </c>
      <c r="H72" s="397" t="s">
        <v>2231</v>
      </c>
      <c r="I72" s="701">
        <f>I73+SUM(F72:G72)</f>
        <v>5285</v>
      </c>
    </row>
    <row r="73" spans="1:9">
      <c r="A73" s="331">
        <v>45784</v>
      </c>
      <c r="B73" s="331">
        <v>45784</v>
      </c>
      <c r="C73" s="331">
        <v>45784</v>
      </c>
      <c r="D73" s="174">
        <v>900</v>
      </c>
      <c r="E73" s="188" t="s">
        <v>2258</v>
      </c>
      <c r="F73" s="700">
        <v>-15</v>
      </c>
      <c r="G73" s="188"/>
      <c r="H73" s="397" t="s">
        <v>2228</v>
      </c>
      <c r="I73" s="701">
        <f>F74+F73</f>
        <v>-15</v>
      </c>
    </row>
    <row r="74" spans="1:9">
      <c r="A74" s="714"/>
      <c r="B74" s="714"/>
      <c r="C74" s="714"/>
      <c r="D74" s="714"/>
      <c r="E74" s="697" t="s">
        <v>2259</v>
      </c>
      <c r="F74" s="699">
        <v>0</v>
      </c>
      <c r="G74" s="698" t="s">
        <v>2224</v>
      </c>
      <c r="H74" s="698"/>
    </row>
  </sheetData>
  <mergeCells count="16">
    <mergeCell ref="A17:H17"/>
    <mergeCell ref="F18:G18"/>
    <mergeCell ref="A19:D19"/>
    <mergeCell ref="A74:D74"/>
    <mergeCell ref="B9:H9"/>
    <mergeCell ref="B10:H10"/>
    <mergeCell ref="A12:H12"/>
    <mergeCell ref="B13:H13"/>
    <mergeCell ref="B14:H14"/>
    <mergeCell ref="B15:H15"/>
    <mergeCell ref="B8:H8"/>
    <mergeCell ref="A1:H1"/>
    <mergeCell ref="A2:H2"/>
    <mergeCell ref="A3:H3"/>
    <mergeCell ref="A4:H4"/>
    <mergeCell ref="A7:H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C532A-3221-4D99-94A1-092618FC1641}">
  <sheetPr>
    <tabColor rgb="FF00B050"/>
  </sheetPr>
  <dimension ref="A3:G14"/>
  <sheetViews>
    <sheetView workbookViewId="0">
      <selection activeCell="F7" sqref="F7"/>
    </sheetView>
  </sheetViews>
  <sheetFormatPr baseColWidth="10" defaultRowHeight="15"/>
  <cols>
    <col min="1" max="1" width="36.85546875" bestFit="1" customWidth="1"/>
    <col min="2" max="2" width="15.7109375" bestFit="1" customWidth="1"/>
    <col min="3" max="3" width="16.42578125" bestFit="1" customWidth="1"/>
    <col min="4" max="4" width="12.85546875" customWidth="1"/>
    <col min="5" max="5" width="12" customWidth="1"/>
    <col min="6" max="57" width="10.7109375" bestFit="1" customWidth="1"/>
    <col min="58" max="58" width="16.42578125" bestFit="1" customWidth="1"/>
    <col min="59" max="113" width="10.7109375" bestFit="1" customWidth="1"/>
    <col min="114" max="114" width="20.7109375" bestFit="1" customWidth="1"/>
    <col min="115" max="115" width="21.42578125" bestFit="1" customWidth="1"/>
  </cols>
  <sheetData>
    <row r="3" spans="1:7">
      <c r="A3" s="675" t="s">
        <v>1957</v>
      </c>
      <c r="B3" t="s">
        <v>1959</v>
      </c>
      <c r="C3" t="s">
        <v>1960</v>
      </c>
    </row>
    <row r="4" spans="1:7">
      <c r="A4" s="616" t="s">
        <v>1926</v>
      </c>
      <c r="B4" s="693"/>
      <c r="C4" s="693">
        <v>11974.39</v>
      </c>
      <c r="D4" s="676"/>
    </row>
    <row r="5" spans="1:7">
      <c r="A5" s="616" t="s">
        <v>1938</v>
      </c>
      <c r="B5" s="693">
        <v>-2462</v>
      </c>
      <c r="C5" s="693"/>
      <c r="D5" s="676"/>
    </row>
    <row r="6" spans="1:7">
      <c r="A6" s="616" t="s">
        <v>1934</v>
      </c>
      <c r="B6" s="693">
        <v>-349.46999999999997</v>
      </c>
      <c r="C6" s="693"/>
      <c r="D6" s="676"/>
    </row>
    <row r="7" spans="1:7">
      <c r="A7" s="616" t="s">
        <v>1935</v>
      </c>
      <c r="B7" s="693">
        <v>-528.05999999999995</v>
      </c>
      <c r="C7" s="693"/>
      <c r="D7" s="676"/>
    </row>
    <row r="8" spans="1:7">
      <c r="A8" s="616" t="s">
        <v>1927</v>
      </c>
      <c r="B8" s="693"/>
      <c r="C8" s="693">
        <v>5300</v>
      </c>
      <c r="D8" s="676"/>
    </row>
    <row r="9" spans="1:7">
      <c r="A9" s="616" t="s">
        <v>1932</v>
      </c>
      <c r="B9" s="693">
        <v>-246.95999999999998</v>
      </c>
      <c r="C9" s="693"/>
      <c r="D9" s="676"/>
    </row>
    <row r="10" spans="1:7">
      <c r="A10" s="616" t="s">
        <v>1930</v>
      </c>
      <c r="B10" s="693">
        <v>-3600</v>
      </c>
      <c r="C10" s="693"/>
      <c r="D10" s="676"/>
    </row>
    <row r="11" spans="1:7">
      <c r="A11" s="616" t="s">
        <v>1936</v>
      </c>
      <c r="B11" s="693">
        <v>-110.15000000000003</v>
      </c>
      <c r="C11" s="693"/>
      <c r="D11" s="676"/>
    </row>
    <row r="12" spans="1:7">
      <c r="A12" s="616" t="s">
        <v>1925</v>
      </c>
      <c r="B12" s="693"/>
      <c r="C12" s="693">
        <v>1784.1500000000008</v>
      </c>
      <c r="D12" s="676"/>
    </row>
    <row r="13" spans="1:7">
      <c r="A13" s="616" t="s">
        <v>1924</v>
      </c>
      <c r="B13" s="693"/>
      <c r="C13" s="693">
        <v>84.5</v>
      </c>
      <c r="D13" s="676"/>
    </row>
    <row r="14" spans="1:7">
      <c r="A14" s="616" t="s">
        <v>1958</v>
      </c>
      <c r="B14" s="693">
        <v>-7296.6399999999994</v>
      </c>
      <c r="C14" s="693">
        <v>19143.04</v>
      </c>
      <c r="D14" s="694">
        <f>GETPIVOTDATA("Somme de Crédit",$A$3)+GETPIVOTDATA("Somme de Débit",$A$3)</f>
        <v>11846.400000000001</v>
      </c>
      <c r="E14" s="523" t="s">
        <v>1961</v>
      </c>
      <c r="F14" s="523"/>
      <c r="G14" s="52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F5B5E-E1C2-4FCC-824C-591A23E70E7A}">
  <sheetPr>
    <tabColor rgb="FF00B050"/>
  </sheetPr>
  <dimension ref="A1:M70"/>
  <sheetViews>
    <sheetView topLeftCell="A49" workbookViewId="0">
      <selection activeCell="B51" sqref="B51"/>
    </sheetView>
  </sheetViews>
  <sheetFormatPr baseColWidth="10" defaultRowHeight="15"/>
  <cols>
    <col min="1" max="1" width="9.140625" style="194" customWidth="1"/>
    <col min="2" max="2" width="20.140625" style="194" bestFit="1" customWidth="1"/>
    <col min="3" max="3" width="17.42578125" style="194" bestFit="1" customWidth="1"/>
    <col min="4" max="4" width="21.5703125" bestFit="1" customWidth="1"/>
    <col min="5" max="5" width="36.28515625" bestFit="1" customWidth="1"/>
    <col min="7" max="7" width="24.28515625" bestFit="1" customWidth="1"/>
    <col min="8" max="8" width="15.140625" bestFit="1" customWidth="1"/>
    <col min="10" max="10" width="32.28515625" bestFit="1" customWidth="1"/>
    <col min="12" max="12" width="14.140625" bestFit="1" customWidth="1"/>
  </cols>
  <sheetData>
    <row r="1" spans="1:13" s="679" customFormat="1">
      <c r="A1" s="678" t="s">
        <v>1392</v>
      </c>
      <c r="B1" s="678" t="s">
        <v>0</v>
      </c>
      <c r="C1" s="678" t="s">
        <v>1</v>
      </c>
      <c r="D1" s="678" t="s">
        <v>1390</v>
      </c>
      <c r="E1" s="678" t="s">
        <v>2</v>
      </c>
      <c r="F1" s="678" t="s">
        <v>940</v>
      </c>
      <c r="G1" s="678" t="s">
        <v>3</v>
      </c>
      <c r="H1" s="678" t="s">
        <v>2195</v>
      </c>
      <c r="I1" s="678" t="s">
        <v>8</v>
      </c>
      <c r="J1" s="678" t="s">
        <v>1962</v>
      </c>
      <c r="K1" s="678" t="s">
        <v>1963</v>
      </c>
      <c r="L1" s="678" t="s">
        <v>0</v>
      </c>
      <c r="M1" s="678" t="s">
        <v>1</v>
      </c>
    </row>
    <row r="2" spans="1:13" s="620" customFormat="1">
      <c r="A2" s="684" t="s">
        <v>1964</v>
      </c>
      <c r="B2" s="684" t="s">
        <v>1965</v>
      </c>
      <c r="C2" s="684" t="s">
        <v>1966</v>
      </c>
      <c r="D2" s="685">
        <v>42352</v>
      </c>
      <c r="E2" s="620" t="s">
        <v>1967</v>
      </c>
      <c r="F2" s="620">
        <v>78780</v>
      </c>
      <c r="G2" s="620" t="s">
        <v>20</v>
      </c>
      <c r="I2" s="620" t="s">
        <v>1968</v>
      </c>
      <c r="J2" s="620" t="s">
        <v>1969</v>
      </c>
      <c r="K2" s="620" t="s">
        <v>1970</v>
      </c>
    </row>
    <row r="3" spans="1:13" s="620" customFormat="1">
      <c r="A3" s="684" t="s">
        <v>1964</v>
      </c>
      <c r="B3" s="684" t="s">
        <v>1965</v>
      </c>
      <c r="C3" s="684" t="s">
        <v>1971</v>
      </c>
      <c r="D3" s="685">
        <v>41123</v>
      </c>
      <c r="E3" s="620" t="s">
        <v>1967</v>
      </c>
      <c r="F3" s="620">
        <v>78780</v>
      </c>
      <c r="G3" s="620" t="s">
        <v>1972</v>
      </c>
      <c r="I3" s="620" t="s">
        <v>1968</v>
      </c>
      <c r="J3" s="620" t="s">
        <v>1969</v>
      </c>
      <c r="K3" s="620" t="s">
        <v>1973</v>
      </c>
      <c r="L3" s="620" t="s">
        <v>1974</v>
      </c>
      <c r="M3" s="620" t="s">
        <v>1975</v>
      </c>
    </row>
    <row r="4" spans="1:13" s="682" customFormat="1">
      <c r="A4" s="680" t="s">
        <v>1964</v>
      </c>
      <c r="B4" s="680" t="s">
        <v>422</v>
      </c>
      <c r="C4" s="680" t="s">
        <v>1976</v>
      </c>
      <c r="D4" s="681">
        <v>27123</v>
      </c>
      <c r="E4" s="682" t="s">
        <v>1977</v>
      </c>
      <c r="F4" s="682">
        <v>78780</v>
      </c>
      <c r="G4" s="682" t="s">
        <v>20</v>
      </c>
      <c r="H4" s="682" t="s">
        <v>1978</v>
      </c>
      <c r="I4" s="682" t="s">
        <v>1978</v>
      </c>
      <c r="J4" s="682" t="s">
        <v>1555</v>
      </c>
      <c r="K4" s="682" t="s">
        <v>564</v>
      </c>
    </row>
    <row r="5" spans="1:13" s="682" customFormat="1">
      <c r="A5" s="680" t="s">
        <v>1964</v>
      </c>
      <c r="B5" s="680" t="s">
        <v>422</v>
      </c>
      <c r="C5" s="680" t="s">
        <v>1563</v>
      </c>
      <c r="D5" s="681">
        <v>40137</v>
      </c>
      <c r="E5" s="682" t="s">
        <v>1979</v>
      </c>
      <c r="F5" s="682">
        <v>78780</v>
      </c>
      <c r="G5" s="682" t="s">
        <v>20</v>
      </c>
      <c r="I5" s="682" t="s">
        <v>1980</v>
      </c>
      <c r="J5" s="682" t="s">
        <v>1981</v>
      </c>
      <c r="K5" s="682" t="s">
        <v>1982</v>
      </c>
    </row>
    <row r="6" spans="1:13" s="682" customFormat="1">
      <c r="A6" s="680" t="s">
        <v>1964</v>
      </c>
      <c r="B6" s="680" t="s">
        <v>1870</v>
      </c>
      <c r="C6" s="680" t="s">
        <v>1871</v>
      </c>
      <c r="D6" s="681">
        <v>30162</v>
      </c>
      <c r="E6" s="682" t="s">
        <v>1983</v>
      </c>
      <c r="F6" s="682">
        <v>95650</v>
      </c>
      <c r="G6" s="682" t="s">
        <v>1984</v>
      </c>
      <c r="H6" s="682" t="s">
        <v>1985</v>
      </c>
      <c r="I6" s="682" t="s">
        <v>1985</v>
      </c>
      <c r="J6" s="682" t="s">
        <v>1986</v>
      </c>
      <c r="K6" s="682" t="s">
        <v>1987</v>
      </c>
    </row>
    <row r="7" spans="1:13" s="620" customFormat="1">
      <c r="A7" s="684" t="s">
        <v>1964</v>
      </c>
      <c r="B7" s="684" t="s">
        <v>238</v>
      </c>
      <c r="C7" s="684" t="s">
        <v>239</v>
      </c>
      <c r="D7" s="685">
        <v>42069</v>
      </c>
      <c r="E7" s="620" t="s">
        <v>235</v>
      </c>
      <c r="F7" s="620">
        <v>78780</v>
      </c>
      <c r="G7" s="620" t="s">
        <v>20</v>
      </c>
      <c r="I7" s="620">
        <v>33641589635</v>
      </c>
      <c r="J7" s="620" t="s">
        <v>236</v>
      </c>
      <c r="K7" s="620" t="s">
        <v>579</v>
      </c>
    </row>
    <row r="8" spans="1:13" s="689" customFormat="1">
      <c r="A8" s="687" t="s">
        <v>1453</v>
      </c>
      <c r="B8" s="687" t="s">
        <v>238</v>
      </c>
      <c r="C8" s="687" t="s">
        <v>1806</v>
      </c>
      <c r="D8" s="688">
        <v>43533</v>
      </c>
      <c r="E8" s="689" t="s">
        <v>235</v>
      </c>
      <c r="F8" s="689">
        <v>78780</v>
      </c>
      <c r="G8" s="689" t="s">
        <v>20</v>
      </c>
      <c r="I8" s="689" t="s">
        <v>1988</v>
      </c>
      <c r="J8" s="689" t="s">
        <v>236</v>
      </c>
      <c r="K8" s="689" t="s">
        <v>1989</v>
      </c>
    </row>
    <row r="9" spans="1:13" s="620" customFormat="1">
      <c r="A9" s="684" t="s">
        <v>1964</v>
      </c>
      <c r="B9" s="684" t="s">
        <v>238</v>
      </c>
      <c r="C9" s="684" t="s">
        <v>237</v>
      </c>
      <c r="D9" s="685">
        <v>41455</v>
      </c>
      <c r="E9" s="620" t="s">
        <v>235</v>
      </c>
      <c r="F9" s="620">
        <v>78780</v>
      </c>
      <c r="G9" s="620" t="s">
        <v>20</v>
      </c>
      <c r="I9" s="620" t="s">
        <v>1990</v>
      </c>
      <c r="J9" s="620" t="s">
        <v>236</v>
      </c>
      <c r="K9" s="620" t="s">
        <v>1991</v>
      </c>
    </row>
    <row r="10" spans="1:13" s="689" customFormat="1">
      <c r="A10" s="687" t="s">
        <v>1964</v>
      </c>
      <c r="B10" s="687" t="s">
        <v>238</v>
      </c>
      <c r="C10" s="687" t="s">
        <v>240</v>
      </c>
      <c r="D10" s="688">
        <v>42819</v>
      </c>
      <c r="E10" s="689" t="s">
        <v>235</v>
      </c>
      <c r="F10" s="689">
        <v>78780</v>
      </c>
      <c r="G10" s="689" t="s">
        <v>20</v>
      </c>
      <c r="I10" s="689" t="s">
        <v>1990</v>
      </c>
      <c r="J10" s="689" t="s">
        <v>236</v>
      </c>
      <c r="K10" s="689" t="s">
        <v>581</v>
      </c>
    </row>
    <row r="11" spans="1:13" s="689" customFormat="1">
      <c r="A11" s="687" t="s">
        <v>1964</v>
      </c>
      <c r="B11" s="687" t="s">
        <v>1992</v>
      </c>
      <c r="C11" s="687" t="s">
        <v>906</v>
      </c>
      <c r="D11" s="688">
        <v>43189</v>
      </c>
      <c r="E11" s="689" t="s">
        <v>1993</v>
      </c>
      <c r="F11" s="689">
        <v>78780</v>
      </c>
      <c r="G11" s="689" t="s">
        <v>20</v>
      </c>
      <c r="I11" s="689" t="s">
        <v>1994</v>
      </c>
      <c r="J11" s="689" t="s">
        <v>1995</v>
      </c>
      <c r="K11" s="689" t="s">
        <v>1996</v>
      </c>
      <c r="L11" s="689" t="s">
        <v>1997</v>
      </c>
      <c r="M11" s="689" t="s">
        <v>1998</v>
      </c>
    </row>
    <row r="12" spans="1:13" s="620" customFormat="1">
      <c r="A12" s="684" t="s">
        <v>1964</v>
      </c>
      <c r="B12" s="684" t="s">
        <v>1339</v>
      </c>
      <c r="C12" s="684" t="s">
        <v>1504</v>
      </c>
      <c r="D12" s="685">
        <v>42266</v>
      </c>
      <c r="E12" s="620" t="s">
        <v>1999</v>
      </c>
      <c r="F12" s="620">
        <v>78570</v>
      </c>
      <c r="G12" s="620" t="s">
        <v>2000</v>
      </c>
      <c r="I12" s="620" t="s">
        <v>2001</v>
      </c>
      <c r="J12" s="620" t="s">
        <v>1506</v>
      </c>
      <c r="K12" s="620" t="s">
        <v>2002</v>
      </c>
      <c r="L12" s="620" t="s">
        <v>1339</v>
      </c>
      <c r="M12" s="620" t="s">
        <v>2003</v>
      </c>
    </row>
    <row r="13" spans="1:13" s="689" customFormat="1">
      <c r="A13" s="687" t="s">
        <v>1964</v>
      </c>
      <c r="B13" s="687" t="s">
        <v>1828</v>
      </c>
      <c r="C13" s="687" t="s">
        <v>1800</v>
      </c>
      <c r="D13" s="688">
        <v>43530</v>
      </c>
      <c r="E13" s="689" t="s">
        <v>2004</v>
      </c>
      <c r="F13" s="689">
        <v>78780</v>
      </c>
      <c r="G13" s="689" t="s">
        <v>736</v>
      </c>
      <c r="I13" s="689" t="s">
        <v>2005</v>
      </c>
      <c r="J13" s="689" t="s">
        <v>2006</v>
      </c>
      <c r="K13" s="689" t="s">
        <v>2007</v>
      </c>
      <c r="L13" s="689" t="s">
        <v>2008</v>
      </c>
      <c r="M13" s="689" t="s">
        <v>2009</v>
      </c>
    </row>
    <row r="14" spans="1:13" s="682" customFormat="1">
      <c r="A14" s="680" t="s">
        <v>1453</v>
      </c>
      <c r="B14" s="680" t="s">
        <v>1287</v>
      </c>
      <c r="C14" s="680" t="s">
        <v>1541</v>
      </c>
      <c r="D14" s="681">
        <v>27782</v>
      </c>
      <c r="E14" s="682" t="s">
        <v>2010</v>
      </c>
      <c r="F14" s="682">
        <v>78780</v>
      </c>
      <c r="G14" s="682" t="s">
        <v>20</v>
      </c>
      <c r="H14" s="682">
        <v>661413578</v>
      </c>
      <c r="I14" s="682">
        <v>661413578</v>
      </c>
      <c r="J14" s="682" t="s">
        <v>1543</v>
      </c>
      <c r="K14" s="682" t="s">
        <v>2011</v>
      </c>
    </row>
    <row r="15" spans="1:13" s="689" customFormat="1">
      <c r="A15" s="687" t="s">
        <v>1453</v>
      </c>
      <c r="B15" s="687" t="s">
        <v>1789</v>
      </c>
      <c r="C15" s="687" t="s">
        <v>1790</v>
      </c>
      <c r="D15" s="688">
        <v>43539</v>
      </c>
      <c r="E15" s="689" t="s">
        <v>2012</v>
      </c>
      <c r="F15" s="689">
        <v>78780</v>
      </c>
      <c r="G15" s="689" t="s">
        <v>736</v>
      </c>
      <c r="I15" s="689" t="s">
        <v>2013</v>
      </c>
      <c r="J15" s="689" t="s">
        <v>2014</v>
      </c>
      <c r="K15" s="689" t="s">
        <v>2015</v>
      </c>
    </row>
    <row r="16" spans="1:13" s="682" customFormat="1">
      <c r="A16" s="680"/>
      <c r="B16" s="680" t="s">
        <v>1854</v>
      </c>
      <c r="C16" s="680" t="s">
        <v>1855</v>
      </c>
      <c r="D16" s="681">
        <v>32263</v>
      </c>
      <c r="E16" s="682" t="s">
        <v>2016</v>
      </c>
      <c r="F16" s="682">
        <v>78780</v>
      </c>
      <c r="G16" s="682" t="s">
        <v>20</v>
      </c>
      <c r="I16" s="682" t="s">
        <v>2017</v>
      </c>
      <c r="J16" s="682" t="s">
        <v>2018</v>
      </c>
    </row>
    <row r="17" spans="1:13" s="682" customFormat="1">
      <c r="A17" s="680" t="s">
        <v>1964</v>
      </c>
      <c r="B17" s="680" t="s">
        <v>1814</v>
      </c>
      <c r="C17" s="680" t="s">
        <v>438</v>
      </c>
      <c r="D17" s="681">
        <v>31800</v>
      </c>
      <c r="E17" s="682" t="s">
        <v>2019</v>
      </c>
      <c r="F17" s="682">
        <v>78570</v>
      </c>
      <c r="G17" s="682" t="s">
        <v>2000</v>
      </c>
      <c r="H17" s="682" t="s">
        <v>2020</v>
      </c>
      <c r="I17" s="682" t="s">
        <v>2020</v>
      </c>
      <c r="J17" s="682" t="s">
        <v>2021</v>
      </c>
      <c r="K17" s="682" t="s">
        <v>2022</v>
      </c>
    </row>
    <row r="18" spans="1:13" s="682" customFormat="1">
      <c r="A18" s="680" t="s">
        <v>1964</v>
      </c>
      <c r="B18" s="680" t="s">
        <v>898</v>
      </c>
      <c r="C18" s="680" t="s">
        <v>271</v>
      </c>
      <c r="D18" s="681">
        <v>40452</v>
      </c>
      <c r="E18" s="682" t="s">
        <v>899</v>
      </c>
      <c r="F18" s="682">
        <v>78780</v>
      </c>
      <c r="G18" s="682" t="s">
        <v>20</v>
      </c>
      <c r="H18" s="682" t="s">
        <v>2023</v>
      </c>
      <c r="I18" s="682" t="s">
        <v>2024</v>
      </c>
      <c r="J18" s="682" t="s">
        <v>900</v>
      </c>
      <c r="K18" s="682" t="s">
        <v>1736</v>
      </c>
    </row>
    <row r="19" spans="1:13" s="682" customFormat="1">
      <c r="A19" s="680" t="s">
        <v>1453</v>
      </c>
      <c r="B19" s="680" t="s">
        <v>1816</v>
      </c>
      <c r="C19" s="680" t="s">
        <v>918</v>
      </c>
      <c r="D19" s="681">
        <v>34742</v>
      </c>
      <c r="E19" s="682" t="s">
        <v>2025</v>
      </c>
      <c r="F19" s="682">
        <v>78570</v>
      </c>
      <c r="G19" s="682" t="s">
        <v>2026</v>
      </c>
      <c r="H19" s="682" t="s">
        <v>2027</v>
      </c>
      <c r="I19" s="682" t="s">
        <v>2027</v>
      </c>
      <c r="J19" s="682" t="s">
        <v>2028</v>
      </c>
      <c r="K19" s="682" t="s">
        <v>2029</v>
      </c>
    </row>
    <row r="20" spans="1:13" s="620" customFormat="1">
      <c r="A20" s="684" t="s">
        <v>1964</v>
      </c>
      <c r="B20" s="684" t="s">
        <v>1833</v>
      </c>
      <c r="C20" s="684" t="s">
        <v>2030</v>
      </c>
      <c r="D20" s="685">
        <v>41524</v>
      </c>
      <c r="E20" s="620" t="s">
        <v>2031</v>
      </c>
      <c r="F20" s="620">
        <v>78570</v>
      </c>
      <c r="G20" s="620" t="s">
        <v>2000</v>
      </c>
      <c r="I20" s="620" t="s">
        <v>2032</v>
      </c>
      <c r="J20" s="620" t="s">
        <v>2033</v>
      </c>
      <c r="K20" s="620" t="s">
        <v>2034</v>
      </c>
      <c r="L20" s="620" t="s">
        <v>2035</v>
      </c>
      <c r="M20" s="620" t="s">
        <v>2036</v>
      </c>
    </row>
    <row r="21" spans="1:13" s="682" customFormat="1">
      <c r="A21" s="680" t="s">
        <v>1964</v>
      </c>
      <c r="B21" s="680" t="s">
        <v>2037</v>
      </c>
      <c r="C21" s="680" t="s">
        <v>2038</v>
      </c>
      <c r="D21" s="681">
        <v>27911</v>
      </c>
      <c r="E21" s="682" t="s">
        <v>2039</v>
      </c>
      <c r="F21" s="682">
        <v>78260</v>
      </c>
      <c r="G21" s="682" t="s">
        <v>2040</v>
      </c>
      <c r="H21" s="682" t="s">
        <v>2041</v>
      </c>
      <c r="I21" s="682" t="s">
        <v>2042</v>
      </c>
      <c r="J21" s="682" t="s">
        <v>2043</v>
      </c>
      <c r="K21" s="682" t="s">
        <v>2044</v>
      </c>
    </row>
    <row r="22" spans="1:13" s="620" customFormat="1">
      <c r="A22" s="684" t="s">
        <v>1964</v>
      </c>
      <c r="B22" s="684" t="s">
        <v>905</v>
      </c>
      <c r="C22" s="684" t="s">
        <v>906</v>
      </c>
      <c r="D22" s="685">
        <v>41231</v>
      </c>
      <c r="E22" s="620" t="s">
        <v>2045</v>
      </c>
      <c r="F22" s="620">
        <v>78570</v>
      </c>
      <c r="G22" s="620" t="s">
        <v>2046</v>
      </c>
      <c r="H22" s="620">
        <v>33601173669</v>
      </c>
      <c r="I22" s="620">
        <v>611761949</v>
      </c>
      <c r="J22" s="620" t="s">
        <v>908</v>
      </c>
      <c r="K22" s="620" t="s">
        <v>1635</v>
      </c>
      <c r="L22" s="620" t="s">
        <v>905</v>
      </c>
      <c r="M22" s="620" t="s">
        <v>2047</v>
      </c>
    </row>
    <row r="23" spans="1:13" s="620" customFormat="1">
      <c r="A23" s="684" t="s">
        <v>1964</v>
      </c>
      <c r="B23" s="684" t="s">
        <v>887</v>
      </c>
      <c r="C23" s="684" t="s">
        <v>888</v>
      </c>
      <c r="D23" s="685">
        <v>42380</v>
      </c>
      <c r="E23" s="620" t="s">
        <v>2048</v>
      </c>
      <c r="F23" s="620">
        <v>78570</v>
      </c>
      <c r="G23" s="620" t="s">
        <v>2046</v>
      </c>
      <c r="I23" s="620" t="s">
        <v>2049</v>
      </c>
      <c r="J23" s="620" t="s">
        <v>890</v>
      </c>
      <c r="K23" s="620" t="s">
        <v>1677</v>
      </c>
      <c r="L23" s="620" t="s">
        <v>2050</v>
      </c>
      <c r="M23" s="620" t="s">
        <v>2051</v>
      </c>
    </row>
    <row r="24" spans="1:13" s="682" customFormat="1">
      <c r="A24" s="680" t="s">
        <v>1453</v>
      </c>
      <c r="B24" s="680" t="s">
        <v>735</v>
      </c>
      <c r="C24" s="680" t="s">
        <v>2052</v>
      </c>
      <c r="D24" s="681">
        <v>30317</v>
      </c>
      <c r="E24" s="682" t="s">
        <v>2053</v>
      </c>
      <c r="F24" s="682">
        <v>95000</v>
      </c>
      <c r="G24" s="682" t="s">
        <v>2054</v>
      </c>
      <c r="H24" s="682">
        <v>667086884</v>
      </c>
      <c r="I24" s="682">
        <v>667086884</v>
      </c>
      <c r="J24" s="682" t="s">
        <v>733</v>
      </c>
      <c r="K24" s="682" t="s">
        <v>2055</v>
      </c>
    </row>
    <row r="25" spans="1:13" s="682" customFormat="1">
      <c r="A25" s="680" t="s">
        <v>1964</v>
      </c>
      <c r="B25" s="680" t="s">
        <v>344</v>
      </c>
      <c r="C25" s="680" t="s">
        <v>388</v>
      </c>
      <c r="D25" s="681">
        <v>15874</v>
      </c>
      <c r="E25" s="682" t="s">
        <v>390</v>
      </c>
      <c r="F25" s="682">
        <v>78570</v>
      </c>
      <c r="G25" s="682" t="s">
        <v>2056</v>
      </c>
      <c r="H25" s="682" t="s">
        <v>2057</v>
      </c>
      <c r="I25" s="682" t="s">
        <v>2058</v>
      </c>
      <c r="J25" s="682" t="s">
        <v>391</v>
      </c>
      <c r="K25" s="682" t="s">
        <v>389</v>
      </c>
    </row>
    <row r="26" spans="1:13" s="689" customFormat="1">
      <c r="A26" s="687" t="s">
        <v>1964</v>
      </c>
      <c r="B26" s="687" t="s">
        <v>1817</v>
      </c>
      <c r="C26" s="687" t="s">
        <v>1818</v>
      </c>
      <c r="D26" s="688">
        <v>43453</v>
      </c>
      <c r="E26" s="689" t="s">
        <v>2059</v>
      </c>
      <c r="F26" s="689">
        <v>78570</v>
      </c>
      <c r="G26" s="689" t="s">
        <v>2046</v>
      </c>
      <c r="I26" s="689" t="s">
        <v>2060</v>
      </c>
      <c r="J26" s="689" t="s">
        <v>2061</v>
      </c>
      <c r="K26" s="689" t="s">
        <v>2062</v>
      </c>
      <c r="L26" s="689" t="s">
        <v>1817</v>
      </c>
      <c r="M26" s="689" t="s">
        <v>7</v>
      </c>
    </row>
    <row r="27" spans="1:13" s="689" customFormat="1">
      <c r="A27" s="687" t="s">
        <v>1964</v>
      </c>
      <c r="B27" s="687" t="s">
        <v>1277</v>
      </c>
      <c r="C27" s="687" t="s">
        <v>2063</v>
      </c>
      <c r="D27" s="688">
        <v>43334</v>
      </c>
      <c r="E27" s="689" t="s">
        <v>2064</v>
      </c>
      <c r="F27" s="689">
        <v>78780</v>
      </c>
      <c r="G27" s="689" t="s">
        <v>736</v>
      </c>
      <c r="I27" s="689" t="s">
        <v>2065</v>
      </c>
      <c r="J27" s="689" t="s">
        <v>1616</v>
      </c>
      <c r="K27" s="689" t="s">
        <v>2066</v>
      </c>
      <c r="L27" s="689" t="s">
        <v>2067</v>
      </c>
      <c r="M27" s="689" t="s">
        <v>2068</v>
      </c>
    </row>
    <row r="28" spans="1:13" s="620" customFormat="1">
      <c r="A28" s="684" t="s">
        <v>1964</v>
      </c>
      <c r="B28" s="684" t="s">
        <v>1277</v>
      </c>
      <c r="C28" s="684" t="s">
        <v>1614</v>
      </c>
      <c r="D28" s="685">
        <v>42290</v>
      </c>
      <c r="E28" s="620" t="s">
        <v>2064</v>
      </c>
      <c r="F28" s="620">
        <v>78780</v>
      </c>
      <c r="G28" s="620" t="s">
        <v>736</v>
      </c>
      <c r="I28" s="620" t="s">
        <v>2065</v>
      </c>
      <c r="J28" s="620" t="s">
        <v>1616</v>
      </c>
      <c r="K28" s="620" t="s">
        <v>1620</v>
      </c>
      <c r="L28" s="620" t="s">
        <v>2067</v>
      </c>
      <c r="M28" s="620" t="s">
        <v>2068</v>
      </c>
    </row>
    <row r="29" spans="1:13" s="689" customFormat="1">
      <c r="A29" s="687" t="s">
        <v>1964</v>
      </c>
      <c r="B29" s="687" t="s">
        <v>883</v>
      </c>
      <c r="C29" s="687" t="s">
        <v>218</v>
      </c>
      <c r="D29" s="688">
        <v>42875</v>
      </c>
      <c r="E29" s="689" t="s">
        <v>2069</v>
      </c>
      <c r="F29" s="689">
        <v>78780</v>
      </c>
      <c r="G29" s="689" t="s">
        <v>736</v>
      </c>
      <c r="I29" s="689" t="s">
        <v>2070</v>
      </c>
      <c r="J29" s="689" t="s">
        <v>1654</v>
      </c>
      <c r="K29" s="689" t="s">
        <v>1659</v>
      </c>
    </row>
    <row r="30" spans="1:13" s="620" customFormat="1">
      <c r="A30" s="684" t="s">
        <v>1453</v>
      </c>
      <c r="B30" s="684" t="s">
        <v>782</v>
      </c>
      <c r="C30" s="684" t="s">
        <v>2071</v>
      </c>
      <c r="D30" s="685">
        <v>42054</v>
      </c>
      <c r="E30" s="620" t="s">
        <v>2072</v>
      </c>
      <c r="F30" s="620">
        <v>78780</v>
      </c>
      <c r="G30" s="620" t="s">
        <v>20</v>
      </c>
      <c r="I30" s="620" t="s">
        <v>2073</v>
      </c>
      <c r="J30" s="620" t="s">
        <v>1706</v>
      </c>
      <c r="K30" s="620" t="s">
        <v>786</v>
      </c>
    </row>
    <row r="31" spans="1:13" s="689" customFormat="1">
      <c r="A31" s="687" t="s">
        <v>1964</v>
      </c>
      <c r="B31" s="687" t="s">
        <v>1838</v>
      </c>
      <c r="C31" s="687" t="s">
        <v>758</v>
      </c>
      <c r="D31" s="688">
        <v>42807</v>
      </c>
      <c r="E31" s="689" t="s">
        <v>2074</v>
      </c>
      <c r="F31" s="689">
        <v>78780</v>
      </c>
      <c r="G31" s="689" t="s">
        <v>736</v>
      </c>
      <c r="I31" s="689" t="s">
        <v>2075</v>
      </c>
      <c r="J31" s="689" t="s">
        <v>2076</v>
      </c>
      <c r="K31" s="689" t="s">
        <v>2077</v>
      </c>
      <c r="L31" s="689" t="s">
        <v>1838</v>
      </c>
      <c r="M31" s="689" t="s">
        <v>2078</v>
      </c>
    </row>
    <row r="32" spans="1:13" s="689" customFormat="1">
      <c r="A32" s="687" t="s">
        <v>1964</v>
      </c>
      <c r="B32" s="687" t="s">
        <v>2079</v>
      </c>
      <c r="C32" s="687" t="s">
        <v>537</v>
      </c>
      <c r="D32" s="688">
        <v>43738</v>
      </c>
      <c r="E32" s="689" t="s">
        <v>2080</v>
      </c>
      <c r="F32" s="689">
        <v>78780</v>
      </c>
      <c r="G32" s="689" t="s">
        <v>20</v>
      </c>
      <c r="I32" s="689" t="s">
        <v>2081</v>
      </c>
      <c r="J32" s="689" t="s">
        <v>2082</v>
      </c>
      <c r="K32" s="689" t="s">
        <v>2083</v>
      </c>
      <c r="L32" s="689" t="s">
        <v>1788</v>
      </c>
      <c r="M32" s="689" t="s">
        <v>2084</v>
      </c>
    </row>
    <row r="33" spans="1:13" s="620" customFormat="1">
      <c r="A33" s="684" t="s">
        <v>1964</v>
      </c>
      <c r="B33" s="684" t="s">
        <v>923</v>
      </c>
      <c r="C33" s="684" t="s">
        <v>933</v>
      </c>
      <c r="D33" s="685">
        <v>42157</v>
      </c>
      <c r="E33" s="620" t="s">
        <v>924</v>
      </c>
      <c r="F33" s="620">
        <v>78510</v>
      </c>
      <c r="G33" s="620" t="s">
        <v>149</v>
      </c>
      <c r="I33" s="620" t="s">
        <v>2085</v>
      </c>
      <c r="J33" s="620" t="s">
        <v>926</v>
      </c>
      <c r="K33" s="620" t="s">
        <v>1743</v>
      </c>
    </row>
    <row r="34" spans="1:13" s="689" customFormat="1">
      <c r="A34" s="687" t="s">
        <v>1964</v>
      </c>
      <c r="B34" s="687" t="s">
        <v>923</v>
      </c>
      <c r="C34" s="687" t="s">
        <v>937</v>
      </c>
      <c r="D34" s="688">
        <v>43076</v>
      </c>
      <c r="E34" s="689" t="s">
        <v>924</v>
      </c>
      <c r="F34" s="689">
        <v>78510</v>
      </c>
      <c r="G34" s="689" t="s">
        <v>149</v>
      </c>
      <c r="I34" s="689" t="s">
        <v>2085</v>
      </c>
      <c r="J34" s="689" t="s">
        <v>926</v>
      </c>
      <c r="K34" s="689" t="s">
        <v>1746</v>
      </c>
    </row>
    <row r="35" spans="1:13" s="689" customFormat="1">
      <c r="A35" s="687" t="s">
        <v>1453</v>
      </c>
      <c r="B35" s="687" t="s">
        <v>1801</v>
      </c>
      <c r="C35" s="687" t="s">
        <v>1802</v>
      </c>
      <c r="D35" s="688">
        <v>43679</v>
      </c>
      <c r="E35" s="689" t="s">
        <v>2086</v>
      </c>
      <c r="F35" s="689">
        <v>78570</v>
      </c>
      <c r="G35" s="689" t="s">
        <v>2087</v>
      </c>
      <c r="I35" s="689" t="s">
        <v>2088</v>
      </c>
      <c r="J35" s="689" t="s">
        <v>2089</v>
      </c>
      <c r="K35" s="689" t="s">
        <v>2090</v>
      </c>
      <c r="L35" s="689" t="s">
        <v>2091</v>
      </c>
      <c r="M35" s="689" t="s">
        <v>2092</v>
      </c>
    </row>
    <row r="36" spans="1:13" s="682" customFormat="1">
      <c r="A36" s="680" t="s">
        <v>1964</v>
      </c>
      <c r="B36" s="680" t="s">
        <v>1804</v>
      </c>
      <c r="C36" s="680" t="s">
        <v>2093</v>
      </c>
      <c r="D36" s="681">
        <v>27489</v>
      </c>
      <c r="E36" s="682" t="s">
        <v>2094</v>
      </c>
      <c r="F36" s="682">
        <v>78780</v>
      </c>
      <c r="G36" s="682" t="s">
        <v>2095</v>
      </c>
      <c r="I36" s="682" t="s">
        <v>2096</v>
      </c>
      <c r="J36" s="682" t="s">
        <v>2097</v>
      </c>
      <c r="K36" s="682" t="s">
        <v>2098</v>
      </c>
    </row>
    <row r="37" spans="1:13" s="689" customFormat="1">
      <c r="A37" s="687" t="s">
        <v>1964</v>
      </c>
      <c r="B37" s="687" t="s">
        <v>2099</v>
      </c>
      <c r="C37" s="687" t="s">
        <v>274</v>
      </c>
      <c r="D37" s="688">
        <v>43405</v>
      </c>
      <c r="E37" s="689" t="s">
        <v>2100</v>
      </c>
      <c r="F37" s="689">
        <v>78780</v>
      </c>
      <c r="G37" s="689" t="s">
        <v>20</v>
      </c>
      <c r="I37" s="689">
        <v>622138080</v>
      </c>
      <c r="J37" s="689" t="s">
        <v>2101</v>
      </c>
      <c r="K37" s="689" t="s">
        <v>2102</v>
      </c>
      <c r="L37" s="689" t="s">
        <v>2103</v>
      </c>
      <c r="M37" s="689" t="s">
        <v>2104</v>
      </c>
    </row>
    <row r="38" spans="1:13" s="689" customFormat="1">
      <c r="A38" s="687" t="s">
        <v>1964</v>
      </c>
      <c r="B38" s="687" t="s">
        <v>1346</v>
      </c>
      <c r="C38" s="687" t="s">
        <v>1611</v>
      </c>
      <c r="D38" s="688">
        <v>43558</v>
      </c>
      <c r="E38" s="689" t="s">
        <v>2105</v>
      </c>
      <c r="F38" s="689">
        <v>78780</v>
      </c>
      <c r="G38" s="689" t="s">
        <v>736</v>
      </c>
      <c r="I38" s="689">
        <v>650071179</v>
      </c>
      <c r="J38" s="689" t="s">
        <v>1603</v>
      </c>
      <c r="K38" s="689" t="s">
        <v>2106</v>
      </c>
      <c r="L38" s="689" t="s">
        <v>1346</v>
      </c>
      <c r="M38" s="689" t="s">
        <v>180</v>
      </c>
    </row>
    <row r="39" spans="1:13" s="689" customFormat="1">
      <c r="A39" s="687" t="s">
        <v>1453</v>
      </c>
      <c r="B39" s="687" t="s">
        <v>1346</v>
      </c>
      <c r="C39" s="687" t="s">
        <v>1600</v>
      </c>
      <c r="D39" s="688">
        <v>42863</v>
      </c>
      <c r="E39" s="689" t="s">
        <v>2105</v>
      </c>
      <c r="F39" s="689">
        <v>78780</v>
      </c>
      <c r="G39" s="689" t="s">
        <v>736</v>
      </c>
      <c r="I39" s="689" t="s">
        <v>2107</v>
      </c>
      <c r="J39" s="689" t="s">
        <v>1603</v>
      </c>
      <c r="K39" s="689" t="s">
        <v>2108</v>
      </c>
      <c r="L39" s="689" t="s">
        <v>1346</v>
      </c>
      <c r="M39" s="689" t="s">
        <v>180</v>
      </c>
    </row>
    <row r="40" spans="1:13" s="682" customFormat="1">
      <c r="A40" s="680" t="s">
        <v>1964</v>
      </c>
      <c r="B40" s="680" t="s">
        <v>867</v>
      </c>
      <c r="C40" s="680" t="s">
        <v>862</v>
      </c>
      <c r="D40" s="681">
        <v>23271</v>
      </c>
      <c r="E40" s="682" t="s">
        <v>1595</v>
      </c>
      <c r="F40" s="682">
        <v>95540</v>
      </c>
      <c r="G40" s="682" t="s">
        <v>2109</v>
      </c>
      <c r="I40" s="682" t="s">
        <v>2110</v>
      </c>
      <c r="J40" s="682" t="s">
        <v>1594</v>
      </c>
      <c r="K40" s="682" t="s">
        <v>2111</v>
      </c>
    </row>
    <row r="41" spans="1:13" s="689" customFormat="1">
      <c r="A41" s="687" t="s">
        <v>1964</v>
      </c>
      <c r="B41" s="687" t="s">
        <v>2112</v>
      </c>
      <c r="C41" s="687" t="s">
        <v>2113</v>
      </c>
      <c r="D41" s="688">
        <v>43726</v>
      </c>
      <c r="E41" s="689" t="s">
        <v>2114</v>
      </c>
      <c r="F41" s="689">
        <v>78780</v>
      </c>
      <c r="G41" s="689" t="s">
        <v>2095</v>
      </c>
      <c r="I41" s="689" t="s">
        <v>2115</v>
      </c>
      <c r="J41" s="689" t="s">
        <v>2116</v>
      </c>
      <c r="K41" s="689" t="s">
        <v>2117</v>
      </c>
      <c r="L41" s="689" t="s">
        <v>2118</v>
      </c>
      <c r="M41" s="689" t="s">
        <v>2119</v>
      </c>
    </row>
    <row r="42" spans="1:13" s="689" customFormat="1">
      <c r="A42" s="687" t="s">
        <v>1453</v>
      </c>
      <c r="B42" s="687" t="s">
        <v>1939</v>
      </c>
      <c r="C42" s="687" t="s">
        <v>278</v>
      </c>
      <c r="D42" s="688">
        <v>43550</v>
      </c>
      <c r="E42" s="689" t="s">
        <v>2120</v>
      </c>
      <c r="F42" s="689">
        <v>78780</v>
      </c>
      <c r="G42" s="689" t="s">
        <v>20</v>
      </c>
      <c r="I42" s="689" t="s">
        <v>2121</v>
      </c>
      <c r="J42" s="689" t="s">
        <v>2122</v>
      </c>
      <c r="K42" s="689" t="s">
        <v>2123</v>
      </c>
      <c r="L42" s="689" t="s">
        <v>2124</v>
      </c>
      <c r="M42" s="689" t="s">
        <v>2125</v>
      </c>
    </row>
    <row r="43" spans="1:13" s="689" customFormat="1">
      <c r="A43" s="687" t="s">
        <v>1453</v>
      </c>
      <c r="B43" s="687" t="s">
        <v>1847</v>
      </c>
      <c r="C43" s="687" t="s">
        <v>1819</v>
      </c>
      <c r="D43" s="688">
        <v>43295</v>
      </c>
      <c r="E43" s="689" t="s">
        <v>2126</v>
      </c>
      <c r="F43" s="689">
        <v>78780</v>
      </c>
      <c r="G43" s="689" t="s">
        <v>20</v>
      </c>
      <c r="I43" s="689" t="s">
        <v>2127</v>
      </c>
      <c r="J43" s="689" t="s">
        <v>2128</v>
      </c>
      <c r="K43" s="689" t="s">
        <v>2129</v>
      </c>
    </row>
    <row r="44" spans="1:13" s="620" customFormat="1">
      <c r="A44" s="684" t="s">
        <v>1964</v>
      </c>
      <c r="B44" s="684" t="s">
        <v>1353</v>
      </c>
      <c r="C44" s="684" t="s">
        <v>48</v>
      </c>
      <c r="D44" s="685">
        <v>42629</v>
      </c>
      <c r="E44" s="620" t="s">
        <v>2130</v>
      </c>
      <c r="F44" s="620">
        <v>78670</v>
      </c>
      <c r="G44" s="620" t="s">
        <v>302</v>
      </c>
      <c r="I44" s="620" t="s">
        <v>2131</v>
      </c>
      <c r="J44" s="620" t="s">
        <v>1432</v>
      </c>
      <c r="K44" s="620" t="s">
        <v>2132</v>
      </c>
    </row>
    <row r="45" spans="1:13" s="689" customFormat="1">
      <c r="A45" s="687" t="s">
        <v>1964</v>
      </c>
      <c r="B45" s="687" t="s">
        <v>1760</v>
      </c>
      <c r="C45" s="687" t="s">
        <v>1820</v>
      </c>
      <c r="D45" s="688">
        <v>43686</v>
      </c>
      <c r="E45" s="689" t="s">
        <v>2133</v>
      </c>
      <c r="F45" s="689">
        <v>78570</v>
      </c>
      <c r="G45" s="689" t="s">
        <v>2000</v>
      </c>
      <c r="H45" s="689" t="s">
        <v>2134</v>
      </c>
      <c r="I45" s="689" t="s">
        <v>2134</v>
      </c>
      <c r="J45" s="689" t="s">
        <v>2135</v>
      </c>
      <c r="K45" s="689" t="s">
        <v>2136</v>
      </c>
    </row>
    <row r="46" spans="1:13" s="682" customFormat="1">
      <c r="A46" s="680" t="s">
        <v>1964</v>
      </c>
      <c r="B46" s="680" t="s">
        <v>1332</v>
      </c>
      <c r="C46" s="680" t="s">
        <v>364</v>
      </c>
      <c r="D46" s="681">
        <v>22918</v>
      </c>
      <c r="E46" s="682" t="s">
        <v>2137</v>
      </c>
      <c r="F46" s="682">
        <v>78570</v>
      </c>
      <c r="G46" s="682" t="s">
        <v>2026</v>
      </c>
      <c r="H46" s="682" t="s">
        <v>2138</v>
      </c>
      <c r="I46" s="682" t="s">
        <v>2138</v>
      </c>
      <c r="J46" s="682" t="s">
        <v>1516</v>
      </c>
      <c r="K46" s="682" t="s">
        <v>1523</v>
      </c>
    </row>
    <row r="47" spans="1:13" s="682" customFormat="1">
      <c r="A47" s="680" t="s">
        <v>1964</v>
      </c>
      <c r="B47" s="680" t="s">
        <v>1350</v>
      </c>
      <c r="C47" s="680" t="s">
        <v>320</v>
      </c>
      <c r="D47" s="681">
        <v>39981</v>
      </c>
      <c r="E47" s="682" t="s">
        <v>1463</v>
      </c>
      <c r="F47" s="682">
        <v>78570</v>
      </c>
      <c r="G47" s="682" t="s">
        <v>2000</v>
      </c>
      <c r="I47" s="682" t="s">
        <v>2139</v>
      </c>
      <c r="J47" s="682" t="s">
        <v>1462</v>
      </c>
      <c r="K47" s="682" t="s">
        <v>1467</v>
      </c>
    </row>
    <row r="48" spans="1:13" s="689" customFormat="1">
      <c r="A48" s="687" t="s">
        <v>1964</v>
      </c>
      <c r="B48" s="687" t="s">
        <v>1852</v>
      </c>
      <c r="C48" s="687" t="s">
        <v>1803</v>
      </c>
      <c r="D48" s="688">
        <v>43778</v>
      </c>
      <c r="E48" s="689" t="s">
        <v>2140</v>
      </c>
      <c r="F48" s="689">
        <v>78680</v>
      </c>
      <c r="G48" s="689" t="s">
        <v>20</v>
      </c>
      <c r="I48" s="689" t="s">
        <v>2141</v>
      </c>
      <c r="J48" s="689" t="s">
        <v>2142</v>
      </c>
      <c r="K48" s="689" t="s">
        <v>1933</v>
      </c>
      <c r="L48" s="689" t="s">
        <v>2143</v>
      </c>
      <c r="M48" s="689" t="s">
        <v>2144</v>
      </c>
    </row>
    <row r="49" spans="1:13" s="620" customFormat="1">
      <c r="A49" s="684" t="s">
        <v>1964</v>
      </c>
      <c r="B49" s="684" t="s">
        <v>376</v>
      </c>
      <c r="C49" s="684" t="s">
        <v>133</v>
      </c>
      <c r="D49" s="685">
        <v>42063</v>
      </c>
      <c r="E49" s="620" t="s">
        <v>2145</v>
      </c>
      <c r="F49" s="620">
        <v>78570</v>
      </c>
      <c r="G49" s="620" t="s">
        <v>2000</v>
      </c>
      <c r="H49" s="620" t="s">
        <v>2146</v>
      </c>
      <c r="I49" s="620" t="s">
        <v>2147</v>
      </c>
      <c r="J49" s="620" t="s">
        <v>378</v>
      </c>
      <c r="K49" s="620" t="s">
        <v>667</v>
      </c>
      <c r="L49" s="620" t="s">
        <v>2148</v>
      </c>
      <c r="M49" s="620" t="s">
        <v>2149</v>
      </c>
    </row>
    <row r="50" spans="1:13" s="682" customFormat="1">
      <c r="A50" s="680" t="s">
        <v>1453</v>
      </c>
      <c r="B50" s="680" t="s">
        <v>2150</v>
      </c>
      <c r="C50" s="680" t="s">
        <v>2151</v>
      </c>
      <c r="D50" s="681">
        <v>31313</v>
      </c>
      <c r="E50" s="682" t="s">
        <v>2152</v>
      </c>
      <c r="F50" s="682">
        <v>78700</v>
      </c>
      <c r="G50" s="682" t="s">
        <v>1494</v>
      </c>
      <c r="H50" s="682" t="s">
        <v>2153</v>
      </c>
      <c r="I50" s="682" t="s">
        <v>2153</v>
      </c>
      <c r="J50" s="682" t="s">
        <v>2154</v>
      </c>
      <c r="K50" s="682" t="s">
        <v>2155</v>
      </c>
    </row>
    <row r="51" spans="1:13" s="682" customFormat="1">
      <c r="A51" s="680" t="s">
        <v>1964</v>
      </c>
      <c r="B51" s="680" t="s">
        <v>807</v>
      </c>
      <c r="C51" s="680" t="s">
        <v>251</v>
      </c>
      <c r="D51" s="681">
        <v>19922</v>
      </c>
      <c r="E51" s="682" t="s">
        <v>2156</v>
      </c>
      <c r="F51" s="682">
        <v>78570</v>
      </c>
      <c r="G51" s="682" t="s">
        <v>2046</v>
      </c>
      <c r="H51" s="682">
        <v>698391093</v>
      </c>
      <c r="I51" s="682">
        <v>698391093</v>
      </c>
      <c r="J51" s="682" t="s">
        <v>2157</v>
      </c>
      <c r="K51" s="682" t="s">
        <v>2158</v>
      </c>
    </row>
    <row r="52" spans="1:13" s="620" customFormat="1">
      <c r="A52" s="684" t="s">
        <v>1453</v>
      </c>
      <c r="B52" s="684" t="s">
        <v>1210</v>
      </c>
      <c r="C52" s="684" t="s">
        <v>2159</v>
      </c>
      <c r="D52" s="685">
        <v>41213</v>
      </c>
      <c r="E52" s="620" t="s">
        <v>1723</v>
      </c>
      <c r="F52" s="620">
        <v>78700</v>
      </c>
      <c r="G52" s="620" t="s">
        <v>1494</v>
      </c>
      <c r="I52" s="620" t="s">
        <v>2160</v>
      </c>
      <c r="J52" s="620" t="s">
        <v>1214</v>
      </c>
      <c r="K52" s="620" t="s">
        <v>1727</v>
      </c>
    </row>
    <row r="53" spans="1:13" s="682" customFormat="1">
      <c r="A53" s="680" t="s">
        <v>1453</v>
      </c>
      <c r="B53" s="680" t="s">
        <v>187</v>
      </c>
      <c r="C53" s="680" t="s">
        <v>188</v>
      </c>
      <c r="D53" s="681">
        <v>40831</v>
      </c>
      <c r="E53" s="682" t="s">
        <v>189</v>
      </c>
      <c r="F53" s="682">
        <v>78570</v>
      </c>
      <c r="G53" s="682" t="s">
        <v>2000</v>
      </c>
      <c r="I53" s="682" t="s">
        <v>2161</v>
      </c>
      <c r="J53" s="682" t="s">
        <v>190</v>
      </c>
      <c r="K53" s="682" t="s">
        <v>687</v>
      </c>
    </row>
    <row r="54" spans="1:13" s="682" customFormat="1">
      <c r="A54" s="680" t="s">
        <v>1964</v>
      </c>
      <c r="B54" s="680" t="s">
        <v>22</v>
      </c>
      <c r="C54" s="680" t="s">
        <v>23</v>
      </c>
      <c r="D54" s="681">
        <v>22695</v>
      </c>
      <c r="E54" s="682" t="s">
        <v>2162</v>
      </c>
      <c r="F54" s="682">
        <v>95280</v>
      </c>
      <c r="G54" s="682" t="s">
        <v>26</v>
      </c>
      <c r="H54" s="682" t="s">
        <v>2163</v>
      </c>
      <c r="I54" s="682" t="s">
        <v>2163</v>
      </c>
      <c r="J54" s="682" t="s">
        <v>27</v>
      </c>
      <c r="K54" s="682" t="s">
        <v>24</v>
      </c>
    </row>
    <row r="55" spans="1:13" s="682" customFormat="1">
      <c r="A55" s="680" t="s">
        <v>1453</v>
      </c>
      <c r="B55" s="680" t="s">
        <v>261</v>
      </c>
      <c r="C55" s="680" t="s">
        <v>262</v>
      </c>
      <c r="D55" s="681">
        <v>34582</v>
      </c>
      <c r="E55" s="682" t="s">
        <v>2164</v>
      </c>
      <c r="F55" s="682">
        <v>95120</v>
      </c>
      <c r="G55" s="682" t="s">
        <v>2165</v>
      </c>
      <c r="H55" s="682" t="s">
        <v>2166</v>
      </c>
      <c r="I55" s="682" t="s">
        <v>2167</v>
      </c>
      <c r="J55" s="682" t="s">
        <v>265</v>
      </c>
      <c r="K55" s="682" t="s">
        <v>263</v>
      </c>
    </row>
    <row r="56" spans="1:13" s="682" customFormat="1">
      <c r="A56" s="680"/>
      <c r="B56" s="680" t="s">
        <v>1787</v>
      </c>
      <c r="C56" s="680" t="s">
        <v>2168</v>
      </c>
      <c r="D56" s="681">
        <v>29247</v>
      </c>
      <c r="E56" s="682" t="s">
        <v>2169</v>
      </c>
      <c r="F56" s="682">
        <v>78260</v>
      </c>
      <c r="G56" s="682" t="s">
        <v>2040</v>
      </c>
      <c r="I56" s="682" t="s">
        <v>2170</v>
      </c>
      <c r="J56" s="682" t="s">
        <v>2171</v>
      </c>
      <c r="K56" s="682" t="s">
        <v>2172</v>
      </c>
    </row>
    <row r="57" spans="1:13" s="682" customFormat="1">
      <c r="A57" s="680" t="s">
        <v>1964</v>
      </c>
      <c r="B57" s="680" t="s">
        <v>100</v>
      </c>
      <c r="C57" s="680" t="s">
        <v>101</v>
      </c>
      <c r="D57" s="681">
        <v>22380</v>
      </c>
      <c r="E57" s="682" t="s">
        <v>102</v>
      </c>
      <c r="F57" s="682">
        <v>78570</v>
      </c>
      <c r="G57" s="682" t="s">
        <v>2000</v>
      </c>
      <c r="I57" s="682" t="s">
        <v>2173</v>
      </c>
      <c r="J57" s="682" t="s">
        <v>1697</v>
      </c>
      <c r="K57" s="682" t="s">
        <v>623</v>
      </c>
    </row>
    <row r="58" spans="1:13" s="682" customFormat="1">
      <c r="A58" s="680" t="s">
        <v>1964</v>
      </c>
      <c r="B58" s="680" t="s">
        <v>383</v>
      </c>
      <c r="C58" s="680" t="s">
        <v>384</v>
      </c>
      <c r="D58" s="681">
        <v>34503</v>
      </c>
      <c r="E58" s="682" t="s">
        <v>385</v>
      </c>
      <c r="F58" s="682">
        <v>78260</v>
      </c>
      <c r="G58" s="682" t="s">
        <v>2040</v>
      </c>
      <c r="I58" s="682" t="s">
        <v>2174</v>
      </c>
      <c r="J58" s="682" t="s">
        <v>387</v>
      </c>
      <c r="K58" s="682" t="s">
        <v>2175</v>
      </c>
    </row>
    <row r="59" spans="1:13" s="620" customFormat="1">
      <c r="A59" s="684"/>
      <c r="B59" s="684" t="s">
        <v>1856</v>
      </c>
      <c r="C59" s="684" t="s">
        <v>1857</v>
      </c>
      <c r="D59" s="685">
        <v>41206</v>
      </c>
      <c r="E59" s="620" t="s">
        <v>2176</v>
      </c>
      <c r="F59" s="620">
        <v>78780</v>
      </c>
      <c r="G59" s="620" t="s">
        <v>20</v>
      </c>
      <c r="I59" s="620" t="s">
        <v>2177</v>
      </c>
      <c r="J59" s="620" t="s">
        <v>2178</v>
      </c>
      <c r="K59" s="620" t="s">
        <v>2179</v>
      </c>
    </row>
    <row r="60" spans="1:13" s="682" customFormat="1">
      <c r="A60" s="680" t="s">
        <v>1964</v>
      </c>
      <c r="B60" s="680" t="s">
        <v>542</v>
      </c>
      <c r="C60" s="680" t="s">
        <v>211</v>
      </c>
      <c r="D60" s="681">
        <v>23909</v>
      </c>
      <c r="E60" s="682" t="s">
        <v>2180</v>
      </c>
      <c r="F60" s="682">
        <v>78700</v>
      </c>
      <c r="G60" s="682" t="s">
        <v>2181</v>
      </c>
      <c r="H60" s="682" t="s">
        <v>2182</v>
      </c>
      <c r="I60" s="682" t="s">
        <v>2183</v>
      </c>
      <c r="J60" s="682" t="s">
        <v>751</v>
      </c>
      <c r="K60" s="682" t="s">
        <v>649</v>
      </c>
    </row>
    <row r="61" spans="1:13" s="682" customFormat="1">
      <c r="A61" s="680" t="s">
        <v>1453</v>
      </c>
      <c r="B61" s="680" t="s">
        <v>1821</v>
      </c>
      <c r="C61" s="680" t="s">
        <v>267</v>
      </c>
      <c r="D61" s="681">
        <v>28539</v>
      </c>
      <c r="E61" s="682" t="s">
        <v>2184</v>
      </c>
      <c r="F61" s="682">
        <v>95000</v>
      </c>
      <c r="G61" s="682" t="s">
        <v>2054</v>
      </c>
      <c r="H61" s="682" t="s">
        <v>2185</v>
      </c>
      <c r="I61" s="682" t="s">
        <v>2185</v>
      </c>
      <c r="J61" s="682" t="s">
        <v>2186</v>
      </c>
      <c r="K61" s="682" t="s">
        <v>2187</v>
      </c>
    </row>
    <row r="62" spans="1:13" s="682" customFormat="1">
      <c r="A62" s="680" t="s">
        <v>1453</v>
      </c>
      <c r="B62" s="680" t="s">
        <v>1785</v>
      </c>
      <c r="C62" s="680" t="s">
        <v>2188</v>
      </c>
      <c r="D62" s="681">
        <v>28862</v>
      </c>
      <c r="E62" s="682" t="s">
        <v>2189</v>
      </c>
      <c r="F62" s="682">
        <v>78640</v>
      </c>
      <c r="G62" s="682" t="s">
        <v>2190</v>
      </c>
      <c r="I62" s="682" t="s">
        <v>2191</v>
      </c>
      <c r="J62" s="682" t="s">
        <v>2192</v>
      </c>
      <c r="K62" s="682" t="s">
        <v>2193</v>
      </c>
    </row>
    <row r="63" spans="1:13" s="682" customFormat="1">
      <c r="A63" s="680" t="s">
        <v>1964</v>
      </c>
      <c r="B63" s="680" t="s">
        <v>500</v>
      </c>
      <c r="C63" s="680" t="s">
        <v>112</v>
      </c>
      <c r="D63" s="681">
        <v>27311</v>
      </c>
      <c r="E63" s="682" t="s">
        <v>501</v>
      </c>
      <c r="F63" s="682">
        <v>78780</v>
      </c>
      <c r="G63" s="682" t="s">
        <v>20</v>
      </c>
      <c r="I63" s="682" t="s">
        <v>2194</v>
      </c>
      <c r="J63" s="682" t="s">
        <v>502</v>
      </c>
      <c r="K63" s="682" t="s">
        <v>686</v>
      </c>
    </row>
    <row r="66" spans="3:6">
      <c r="D66" s="677" t="s">
        <v>2198</v>
      </c>
      <c r="E66" s="677" t="s">
        <v>2200</v>
      </c>
      <c r="F66" s="22" t="s">
        <v>2201</v>
      </c>
    </row>
    <row r="67" spans="3:6">
      <c r="C67" s="691" t="s">
        <v>825</v>
      </c>
      <c r="D67" s="692">
        <v>62</v>
      </c>
      <c r="E67" s="677">
        <v>50</v>
      </c>
      <c r="F67">
        <f>D67-E67</f>
        <v>12</v>
      </c>
    </row>
    <row r="68" spans="3:6">
      <c r="C68" s="690" t="s">
        <v>2196</v>
      </c>
      <c r="D68" s="687">
        <v>20</v>
      </c>
      <c r="E68" s="677"/>
    </row>
    <row r="69" spans="3:6">
      <c r="C69" s="686" t="s">
        <v>2199</v>
      </c>
      <c r="D69" s="684">
        <v>15</v>
      </c>
      <c r="E69" s="677"/>
    </row>
    <row r="70" spans="3:6">
      <c r="C70" s="683" t="s">
        <v>2197</v>
      </c>
      <c r="D70" s="680">
        <v>27</v>
      </c>
      <c r="E70" s="677"/>
    </row>
  </sheetData>
  <autoFilter ref="A1:M63" xr:uid="{0DEF5B5E-E1C2-4FCC-824C-591A23E70E7A}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8E3C-1DEC-4098-ADCE-DE5CE8F32CAC}">
  <dimension ref="F7:G20"/>
  <sheetViews>
    <sheetView topLeftCell="A5" zoomScale="160" zoomScaleNormal="160" workbookViewId="0">
      <selection activeCell="F12" sqref="C12:F16"/>
    </sheetView>
  </sheetViews>
  <sheetFormatPr baseColWidth="10" defaultRowHeight="15"/>
  <cols>
    <col min="7" max="7" width="29.140625" bestFit="1" customWidth="1"/>
  </cols>
  <sheetData>
    <row r="7" spans="6:7">
      <c r="G7" t="s">
        <v>1873</v>
      </c>
    </row>
    <row r="8" spans="6:7">
      <c r="F8" s="22">
        <v>707</v>
      </c>
      <c r="G8" s="22" t="s">
        <v>1924</v>
      </c>
    </row>
    <row r="9" spans="6:7">
      <c r="F9" s="22">
        <v>741</v>
      </c>
      <c r="G9" s="22" t="s">
        <v>1925</v>
      </c>
    </row>
    <row r="10" spans="6:7">
      <c r="F10" s="22">
        <v>75621</v>
      </c>
      <c r="G10" s="22" t="s">
        <v>1926</v>
      </c>
    </row>
    <row r="11" spans="6:7">
      <c r="F11" s="22">
        <v>754</v>
      </c>
      <c r="G11" s="22" t="s">
        <v>1927</v>
      </c>
    </row>
    <row r="12" spans="6:7">
      <c r="G12" s="22" t="s">
        <v>1928</v>
      </c>
    </row>
    <row r="13" spans="6:7">
      <c r="F13" s="22">
        <v>606</v>
      </c>
      <c r="G13" s="22" t="s">
        <v>1929</v>
      </c>
    </row>
    <row r="14" spans="6:7">
      <c r="F14" s="22">
        <v>641</v>
      </c>
      <c r="G14" s="22" t="s">
        <v>1930</v>
      </c>
    </row>
    <row r="15" spans="6:7">
      <c r="F15" s="22">
        <v>616</v>
      </c>
      <c r="G15" s="22" t="s">
        <v>1931</v>
      </c>
    </row>
    <row r="16" spans="6:7">
      <c r="F16" s="22">
        <v>626</v>
      </c>
      <c r="G16" s="616" t="s">
        <v>1932</v>
      </c>
    </row>
    <row r="17" spans="6:7">
      <c r="F17" s="22">
        <v>627</v>
      </c>
      <c r="G17" s="22" t="s">
        <v>1936</v>
      </c>
    </row>
    <row r="18" spans="6:7">
      <c r="F18" s="22">
        <v>6257</v>
      </c>
      <c r="G18" s="22" t="s">
        <v>1934</v>
      </c>
    </row>
    <row r="19" spans="6:7">
      <c r="F19" s="22">
        <v>6581</v>
      </c>
      <c r="G19" s="22" t="s">
        <v>1935</v>
      </c>
    </row>
    <row r="20" spans="6:7">
      <c r="F20" s="22">
        <v>6582</v>
      </c>
      <c r="G20" s="22" t="s">
        <v>1938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zoomScaleNormal="100" workbookViewId="0">
      <selection activeCell="D15" sqref="D15"/>
    </sheetView>
  </sheetViews>
  <sheetFormatPr baseColWidth="10" defaultRowHeight="15"/>
  <cols>
    <col min="1" max="1" width="13.42578125" bestFit="1" customWidth="1"/>
    <col min="2" max="2" width="12.42578125" bestFit="1" customWidth="1"/>
    <col min="3" max="3" width="12" bestFit="1" customWidth="1"/>
    <col min="4" max="4" width="12.140625" bestFit="1" customWidth="1"/>
    <col min="5" max="5" width="12" bestFit="1" customWidth="1"/>
    <col min="6" max="6" width="5.7109375" bestFit="1" customWidth="1"/>
    <col min="7" max="7" width="14.28515625" customWidth="1"/>
    <col min="8" max="8" width="5.42578125" bestFit="1" customWidth="1"/>
    <col min="9" max="9" width="14.140625" customWidth="1"/>
    <col min="10" max="10" width="16" bestFit="1" customWidth="1"/>
  </cols>
  <sheetData>
    <row r="1" spans="1:15" ht="21.75" thickBot="1">
      <c r="A1" s="78">
        <v>44795</v>
      </c>
      <c r="B1" s="79"/>
      <c r="C1" s="719" t="s">
        <v>846</v>
      </c>
      <c r="D1" s="720"/>
      <c r="E1" s="721" t="s">
        <v>737</v>
      </c>
      <c r="F1" s="722"/>
      <c r="G1" s="722"/>
      <c r="H1" s="723"/>
      <c r="I1" s="716" t="s">
        <v>825</v>
      </c>
      <c r="J1" s="717"/>
    </row>
    <row r="2" spans="1:15" ht="21.75" thickBot="1">
      <c r="A2" s="95"/>
      <c r="B2" s="97"/>
      <c r="C2" s="105" t="s">
        <v>847</v>
      </c>
      <c r="D2" s="94" t="s">
        <v>848</v>
      </c>
      <c r="E2" s="106" t="s">
        <v>847</v>
      </c>
      <c r="F2" s="96" t="s">
        <v>16</v>
      </c>
      <c r="G2" s="106" t="s">
        <v>847</v>
      </c>
      <c r="H2" s="42" t="s">
        <v>21</v>
      </c>
      <c r="I2" s="41" t="s">
        <v>16</v>
      </c>
      <c r="J2" s="42" t="s">
        <v>21</v>
      </c>
    </row>
    <row r="3" spans="1:15" ht="21">
      <c r="A3" s="50" t="s">
        <v>826</v>
      </c>
      <c r="B3" s="51" t="s">
        <v>738</v>
      </c>
      <c r="C3" s="107">
        <v>5</v>
      </c>
      <c r="D3" s="66">
        <v>5</v>
      </c>
      <c r="E3" s="65"/>
      <c r="F3" s="108"/>
      <c r="G3" s="109">
        <v>12</v>
      </c>
      <c r="H3" s="66">
        <v>16</v>
      </c>
      <c r="I3" s="67"/>
      <c r="J3" s="68">
        <f>D3+H3</f>
        <v>21</v>
      </c>
    </row>
    <row r="4" spans="1:15" ht="21">
      <c r="A4" s="52" t="s">
        <v>827</v>
      </c>
      <c r="B4" s="53" t="s">
        <v>740</v>
      </c>
      <c r="C4" s="110">
        <v>10</v>
      </c>
      <c r="D4" s="55">
        <v>10</v>
      </c>
      <c r="E4" s="54"/>
      <c r="F4" s="111"/>
      <c r="G4" s="112">
        <v>23</v>
      </c>
      <c r="H4" s="55">
        <v>21</v>
      </c>
      <c r="I4" s="56"/>
      <c r="J4" s="57">
        <f>D4+H4</f>
        <v>31</v>
      </c>
    </row>
    <row r="5" spans="1:15" ht="21">
      <c r="A5" s="45" t="s">
        <v>828</v>
      </c>
      <c r="B5" s="46" t="s">
        <v>829</v>
      </c>
      <c r="C5" s="113">
        <v>6</v>
      </c>
      <c r="D5" s="47">
        <v>6</v>
      </c>
      <c r="E5" s="113">
        <v>3</v>
      </c>
      <c r="F5" s="114">
        <v>3</v>
      </c>
      <c r="G5" s="115">
        <v>31</v>
      </c>
      <c r="H5" s="47">
        <v>26</v>
      </c>
      <c r="I5" s="48">
        <f>F5</f>
        <v>3</v>
      </c>
      <c r="J5" s="49">
        <f>D5+H5</f>
        <v>32</v>
      </c>
    </row>
    <row r="6" spans="1:15" ht="21.75" thickBot="1">
      <c r="A6" s="61" t="s">
        <v>690</v>
      </c>
      <c r="B6" s="62" t="s">
        <v>739</v>
      </c>
      <c r="C6" s="116">
        <v>30</v>
      </c>
      <c r="D6" s="63">
        <v>17</v>
      </c>
      <c r="E6" s="116">
        <v>13</v>
      </c>
      <c r="F6" s="117">
        <v>13</v>
      </c>
      <c r="G6" s="118">
        <v>59</v>
      </c>
      <c r="H6" s="63">
        <v>47</v>
      </c>
      <c r="I6" s="69">
        <f>F6</f>
        <v>13</v>
      </c>
      <c r="J6" s="64">
        <f>D6+H6</f>
        <v>64</v>
      </c>
    </row>
    <row r="7" spans="1:15" ht="21.75" thickBot="1">
      <c r="A7" s="26"/>
      <c r="B7" s="26"/>
      <c r="C7" s="105">
        <v>49</v>
      </c>
      <c r="D7" s="94">
        <f t="shared" ref="D7:I7" si="0">SUM(D3:D6)</f>
        <v>38</v>
      </c>
      <c r="E7" s="106">
        <f t="shared" si="0"/>
        <v>16</v>
      </c>
      <c r="F7" s="96">
        <f t="shared" si="0"/>
        <v>16</v>
      </c>
      <c r="G7" s="119">
        <f t="shared" si="0"/>
        <v>125</v>
      </c>
      <c r="H7" s="97">
        <f t="shared" si="0"/>
        <v>110</v>
      </c>
      <c r="I7" s="93">
        <f t="shared" si="0"/>
        <v>16</v>
      </c>
      <c r="J7" s="94">
        <f>SUM(J3:J6)</f>
        <v>148</v>
      </c>
    </row>
    <row r="8" spans="1:15" ht="21.75" thickBot="1">
      <c r="A8" s="26"/>
      <c r="B8" s="26"/>
      <c r="C8" s="120"/>
      <c r="D8" s="26"/>
      <c r="E8" s="26"/>
      <c r="F8" s="26"/>
      <c r="G8" s="26"/>
      <c r="H8" s="26"/>
      <c r="I8" s="716">
        <f>SUM(I7:J7)</f>
        <v>164</v>
      </c>
      <c r="J8" s="717"/>
    </row>
    <row r="9" spans="1:15" ht="21.75" thickBot="1">
      <c r="A9" s="1"/>
      <c r="B9" s="43"/>
      <c r="C9" s="716" t="s">
        <v>736</v>
      </c>
      <c r="D9" s="718"/>
      <c r="E9" s="717"/>
      <c r="F9" s="716" t="s">
        <v>737</v>
      </c>
      <c r="G9" s="718"/>
      <c r="H9" s="717"/>
      <c r="I9" s="43"/>
      <c r="J9" s="43"/>
    </row>
    <row r="10" spans="1:15" ht="21">
      <c r="A10" s="121" t="s">
        <v>830</v>
      </c>
      <c r="B10" s="122">
        <v>250</v>
      </c>
      <c r="C10" s="84">
        <v>21</v>
      </c>
      <c r="D10" s="81">
        <f>C10*B10</f>
        <v>5250</v>
      </c>
      <c r="E10" s="86" t="s">
        <v>835</v>
      </c>
      <c r="F10" s="89">
        <v>60</v>
      </c>
      <c r="G10" s="90">
        <f>F10*B10</f>
        <v>15000</v>
      </c>
      <c r="H10" s="82" t="s">
        <v>834</v>
      </c>
      <c r="I10" s="123"/>
      <c r="J10" s="43"/>
    </row>
    <row r="11" spans="1:15" ht="21">
      <c r="A11" s="124" t="s">
        <v>831</v>
      </c>
      <c r="B11" s="125">
        <v>340</v>
      </c>
      <c r="C11" s="85">
        <v>17</v>
      </c>
      <c r="D11" s="80">
        <f>C11*B11</f>
        <v>5780</v>
      </c>
      <c r="E11" s="87" t="s">
        <v>832</v>
      </c>
      <c r="F11" s="91">
        <v>47</v>
      </c>
      <c r="G11" s="88">
        <f>F11*B11</f>
        <v>15980</v>
      </c>
      <c r="H11" s="83" t="s">
        <v>834</v>
      </c>
      <c r="I11" s="43"/>
      <c r="J11" s="43"/>
    </row>
    <row r="12" spans="1:15" ht="21.75" thickBot="1">
      <c r="A12" s="126" t="s">
        <v>833</v>
      </c>
      <c r="B12" s="127">
        <v>270</v>
      </c>
      <c r="C12" s="128">
        <v>0</v>
      </c>
      <c r="D12" s="129">
        <f>C12*B12</f>
        <v>0</v>
      </c>
      <c r="E12" s="130"/>
      <c r="F12" s="131">
        <v>16</v>
      </c>
      <c r="G12" s="132">
        <f t="shared" ref="G12" si="1">F12*B12</f>
        <v>4320</v>
      </c>
      <c r="H12" s="133" t="s">
        <v>835</v>
      </c>
      <c r="I12" s="43"/>
      <c r="J12" s="43"/>
    </row>
    <row r="13" spans="1:15" ht="21.75" thickBot="1">
      <c r="A13" s="134" t="s">
        <v>838</v>
      </c>
      <c r="B13" s="135"/>
      <c r="C13" s="136">
        <f>SUM(C10:C12)</f>
        <v>38</v>
      </c>
      <c r="D13" s="137">
        <f>SUM(D10:D12)</f>
        <v>11030</v>
      </c>
      <c r="E13" s="138"/>
      <c r="F13" s="139">
        <f>SUM(F10:F12)</f>
        <v>123</v>
      </c>
      <c r="G13" s="140">
        <f>SUM(G10:G12)</f>
        <v>35300</v>
      </c>
      <c r="H13" s="141"/>
      <c r="I13" s="142">
        <f>D13+G13</f>
        <v>46330</v>
      </c>
      <c r="J13" s="226" t="s">
        <v>838</v>
      </c>
    </row>
    <row r="14" spans="1:15" ht="21.75" thickBot="1">
      <c r="A14" s="143" t="s">
        <v>849</v>
      </c>
      <c r="B14" s="144">
        <v>37</v>
      </c>
      <c r="C14" s="145"/>
      <c r="D14" s="146">
        <f>B14*C13</f>
        <v>1406</v>
      </c>
      <c r="E14" s="147"/>
      <c r="F14" s="148"/>
      <c r="G14" s="149">
        <f>B14*F13</f>
        <v>4551</v>
      </c>
      <c r="H14" s="150"/>
      <c r="I14" s="151">
        <f>D14+G14</f>
        <v>5957</v>
      </c>
      <c r="J14" s="133" t="s">
        <v>849</v>
      </c>
    </row>
    <row r="15" spans="1:15" ht="21.75" thickBot="1">
      <c r="A15" s="152" t="s">
        <v>836</v>
      </c>
      <c r="B15" s="153"/>
      <c r="C15" s="154"/>
      <c r="D15" s="155">
        <f>D13-D14</f>
        <v>9624</v>
      </c>
      <c r="E15" s="138"/>
      <c r="F15" s="41"/>
      <c r="G15" s="155">
        <f>G13-G14</f>
        <v>30749</v>
      </c>
      <c r="H15" s="156"/>
      <c r="I15" s="157">
        <f>D15+G15</f>
        <v>40373</v>
      </c>
      <c r="J15" s="42" t="s">
        <v>836</v>
      </c>
      <c r="O15">
        <v>8000</v>
      </c>
    </row>
    <row r="16" spans="1:15" ht="21.75" thickBot="1">
      <c r="A16" s="43"/>
      <c r="B16" s="43"/>
      <c r="C16" s="43"/>
      <c r="D16" s="43"/>
      <c r="E16" s="44"/>
      <c r="F16" s="44"/>
      <c r="G16" s="26"/>
      <c r="H16" s="44"/>
      <c r="I16" s="158">
        <v>2500</v>
      </c>
      <c r="J16" s="227" t="s">
        <v>850</v>
      </c>
      <c r="O16">
        <v>5400</v>
      </c>
    </row>
    <row r="17" spans="1:15" ht="21.75" thickBot="1">
      <c r="A17" s="43"/>
      <c r="B17" s="43"/>
      <c r="C17" s="43"/>
      <c r="D17" s="43"/>
      <c r="E17" s="44"/>
      <c r="F17" s="44"/>
      <c r="G17" s="26"/>
      <c r="H17" s="44"/>
      <c r="I17" s="159">
        <f>SUM(I15:I16)</f>
        <v>42873</v>
      </c>
      <c r="J17" s="42" t="s">
        <v>838</v>
      </c>
      <c r="O17">
        <v>2800</v>
      </c>
    </row>
    <row r="18" spans="1:15" ht="21">
      <c r="A18" s="43"/>
      <c r="B18" s="43"/>
      <c r="C18" s="43"/>
      <c r="D18" s="43"/>
      <c r="E18" s="44"/>
      <c r="F18" s="44"/>
      <c r="G18" s="26"/>
      <c r="H18" s="44"/>
      <c r="I18" s="160">
        <v>8000</v>
      </c>
      <c r="J18" s="83" t="s">
        <v>837</v>
      </c>
      <c r="K18" t="s">
        <v>865</v>
      </c>
      <c r="O18">
        <v>1600</v>
      </c>
    </row>
    <row r="19" spans="1:15" ht="21">
      <c r="A19" s="43"/>
      <c r="B19" s="43"/>
      <c r="C19" s="43"/>
      <c r="D19" s="43"/>
      <c r="E19" s="44"/>
      <c r="G19" s="26"/>
      <c r="H19" s="44"/>
      <c r="I19" s="160">
        <v>8100</v>
      </c>
      <c r="J19" s="83" t="s">
        <v>559</v>
      </c>
      <c r="K19" s="2" t="s">
        <v>873</v>
      </c>
      <c r="O19">
        <v>800</v>
      </c>
    </row>
    <row r="20" spans="1:15" ht="21">
      <c r="A20" s="43"/>
      <c r="B20" s="43"/>
      <c r="C20" s="43"/>
      <c r="D20" s="43"/>
      <c r="E20" s="44"/>
      <c r="H20" s="44"/>
      <c r="I20" s="160">
        <v>4200</v>
      </c>
      <c r="J20" s="83" t="s">
        <v>251</v>
      </c>
      <c r="K20" s="2" t="s">
        <v>874</v>
      </c>
      <c r="O20">
        <f>SUM(O15:O19)</f>
        <v>18600</v>
      </c>
    </row>
    <row r="21" spans="1:15" ht="21">
      <c r="A21" s="43"/>
      <c r="B21" s="43"/>
      <c r="C21" s="43"/>
      <c r="D21" s="43"/>
      <c r="E21" s="44"/>
      <c r="H21" s="44"/>
      <c r="I21" s="160">
        <v>1600</v>
      </c>
      <c r="J21" s="83" t="s">
        <v>862</v>
      </c>
      <c r="K21" s="2" t="s">
        <v>875</v>
      </c>
    </row>
    <row r="22" spans="1:15" ht="21.75" thickBot="1">
      <c r="A22" s="43"/>
      <c r="B22" s="43"/>
      <c r="C22" s="43"/>
      <c r="D22" s="43"/>
      <c r="E22" s="44"/>
      <c r="G22" s="291">
        <f>SUM(I18:I22)</f>
        <v>23100</v>
      </c>
      <c r="H22" s="44"/>
      <c r="I22" s="161">
        <v>1200</v>
      </c>
      <c r="J22" s="133" t="s">
        <v>730</v>
      </c>
      <c r="K22" s="3" t="s">
        <v>864</v>
      </c>
    </row>
    <row r="23" spans="1:15" ht="21.75" thickBot="1">
      <c r="A23" s="1"/>
      <c r="B23" s="1"/>
      <c r="C23" s="1"/>
      <c r="D23" s="1"/>
      <c r="E23" s="26"/>
      <c r="F23" s="26"/>
      <c r="G23" s="26"/>
      <c r="H23" s="26"/>
      <c r="I23" s="162">
        <f>SUM(I18:I22)</f>
        <v>23100</v>
      </c>
      <c r="J23" s="42" t="s">
        <v>838</v>
      </c>
    </row>
    <row r="24" spans="1:15" ht="21.75" thickBot="1">
      <c r="A24" s="43"/>
      <c r="B24" s="43"/>
      <c r="C24" s="43"/>
      <c r="D24" s="43"/>
      <c r="E24" s="44"/>
      <c r="F24" s="44"/>
      <c r="G24" s="26"/>
      <c r="H24" s="44"/>
      <c r="I24" s="163">
        <f>I17-I23</f>
        <v>19773</v>
      </c>
      <c r="J24" s="164" t="s">
        <v>836</v>
      </c>
    </row>
  </sheetData>
  <mergeCells count="6">
    <mergeCell ref="I1:J1"/>
    <mergeCell ref="I8:J8"/>
    <mergeCell ref="C9:E9"/>
    <mergeCell ref="F9:H9"/>
    <mergeCell ref="C1:D1"/>
    <mergeCell ref="E1:H1"/>
  </mergeCells>
  <pageMargins left="0.7" right="0.7" top="0.75" bottom="0.75" header="0.3" footer="0.3"/>
  <pageSetup paperSize="9" scale="97" orientation="landscape" copies="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X36"/>
  <sheetViews>
    <sheetView zoomScale="80" zoomScaleNormal="80" workbookViewId="0">
      <pane xSplit="2" ySplit="3" topLeftCell="AH4" activePane="bottomRight" state="frozen"/>
      <selection pane="topRight" activeCell="C1" sqref="C1"/>
      <selection pane="bottomLeft" activeCell="A3" sqref="A3"/>
      <selection pane="bottomRight" activeCell="AU17" sqref="AU17"/>
    </sheetView>
  </sheetViews>
  <sheetFormatPr baseColWidth="10" defaultRowHeight="15" outlineLevelCol="1"/>
  <cols>
    <col min="2" max="2" width="17.140625" bestFit="1" customWidth="1"/>
    <col min="3" max="3" width="11.42578125" hidden="1" customWidth="1" outlineLevel="1"/>
    <col min="4" max="4" width="14.42578125" hidden="1" customWidth="1" outlineLevel="1"/>
    <col min="5" max="6" width="11.42578125" hidden="1" customWidth="1" outlineLevel="1"/>
    <col min="7" max="7" width="14.42578125" hidden="1" customWidth="1" outlineLevel="1"/>
    <col min="8" max="9" width="11.42578125" hidden="1" customWidth="1" outlineLevel="1"/>
    <col min="10" max="10" width="14.42578125" hidden="1" customWidth="1" outlineLevel="1"/>
    <col min="11" max="11" width="11.42578125" hidden="1" customWidth="1" outlineLevel="1"/>
    <col min="12" max="12" width="11.5703125" customWidth="1" collapsed="1"/>
    <col min="13" max="13" width="14.42578125" bestFit="1" customWidth="1"/>
    <col min="14" max="20" width="11.5703125" customWidth="1"/>
    <col min="21" max="21" width="11.5703125" customWidth="1" collapsed="1"/>
    <col min="22" max="22" width="14.42578125" bestFit="1" customWidth="1"/>
    <col min="23" max="29" width="11.5703125" customWidth="1"/>
    <col min="30" max="30" width="21.42578125" customWidth="1"/>
    <col min="36" max="38" width="0" hidden="1" customWidth="1"/>
    <col min="39" max="39" width="21.42578125" customWidth="1"/>
    <col min="48" max="48" width="19.28515625" bestFit="1" customWidth="1"/>
    <col min="49" max="49" width="19.140625" customWidth="1"/>
  </cols>
  <sheetData>
    <row r="1" spans="1:50" ht="15.75" thickBot="1">
      <c r="C1" s="748" t="s">
        <v>1300</v>
      </c>
      <c r="D1" s="749"/>
      <c r="E1" s="749"/>
      <c r="F1" s="749"/>
      <c r="G1" s="749"/>
      <c r="H1" s="749"/>
      <c r="I1" s="749"/>
      <c r="J1" s="749"/>
      <c r="K1" s="750"/>
      <c r="L1" s="741" t="s">
        <v>1303</v>
      </c>
      <c r="M1" s="742"/>
      <c r="N1" s="742"/>
      <c r="O1" s="742"/>
      <c r="P1" s="742"/>
      <c r="Q1" s="742"/>
      <c r="R1" s="742"/>
      <c r="S1" s="742"/>
      <c r="T1" s="743"/>
      <c r="U1" s="741" t="s">
        <v>1303</v>
      </c>
      <c r="V1" s="742"/>
      <c r="W1" s="742"/>
      <c r="X1" s="742"/>
      <c r="Y1" s="742"/>
      <c r="Z1" s="742"/>
      <c r="AA1" s="742"/>
      <c r="AB1" s="742"/>
      <c r="AC1" s="743"/>
      <c r="AD1" s="741" t="s">
        <v>1764</v>
      </c>
      <c r="AE1" s="742"/>
      <c r="AF1" s="742"/>
      <c r="AG1" s="742"/>
      <c r="AH1" s="742"/>
      <c r="AI1" s="742"/>
      <c r="AJ1" s="742"/>
      <c r="AK1" s="742"/>
      <c r="AL1" s="743"/>
      <c r="AM1" s="741" t="s">
        <v>1764</v>
      </c>
      <c r="AN1" s="742"/>
      <c r="AO1" s="742"/>
      <c r="AP1" s="742"/>
      <c r="AQ1" s="742"/>
      <c r="AR1" s="742"/>
      <c r="AS1" s="742"/>
      <c r="AT1" s="742"/>
      <c r="AU1" s="743"/>
    </row>
    <row r="2" spans="1:50" ht="42" customHeight="1" thickBot="1">
      <c r="C2" s="493" t="s">
        <v>1297</v>
      </c>
      <c r="D2" s="494" t="s">
        <v>1304</v>
      </c>
      <c r="E2" s="493" t="s">
        <v>1299</v>
      </c>
      <c r="F2" s="493" t="s">
        <v>1297</v>
      </c>
      <c r="G2" s="494" t="s">
        <v>1304</v>
      </c>
      <c r="H2" s="493" t="s">
        <v>1299</v>
      </c>
      <c r="I2" s="493" t="s">
        <v>1297</v>
      </c>
      <c r="J2" s="494" t="s">
        <v>1304</v>
      </c>
      <c r="K2" s="493" t="s">
        <v>1299</v>
      </c>
      <c r="L2" s="493" t="s">
        <v>1297</v>
      </c>
      <c r="M2" s="494" t="s">
        <v>1304</v>
      </c>
      <c r="N2" s="493" t="s">
        <v>1299</v>
      </c>
      <c r="O2" s="493" t="s">
        <v>1297</v>
      </c>
      <c r="P2" s="493" t="s">
        <v>1298</v>
      </c>
      <c r="Q2" s="493" t="s">
        <v>1299</v>
      </c>
      <c r="R2" s="493" t="s">
        <v>1297</v>
      </c>
      <c r="S2" s="493" t="s">
        <v>1298</v>
      </c>
      <c r="T2" s="493" t="s">
        <v>1299</v>
      </c>
      <c r="U2" s="493" t="s">
        <v>1297</v>
      </c>
      <c r="V2" s="494" t="s">
        <v>1304</v>
      </c>
      <c r="W2" s="493" t="s">
        <v>1299</v>
      </c>
      <c r="X2" s="493" t="s">
        <v>1297</v>
      </c>
      <c r="Y2" s="493" t="s">
        <v>1298</v>
      </c>
      <c r="Z2" s="493" t="s">
        <v>1299</v>
      </c>
      <c r="AA2" s="493" t="s">
        <v>1297</v>
      </c>
      <c r="AB2" s="493" t="s">
        <v>1298</v>
      </c>
      <c r="AC2" s="493" t="s">
        <v>1299</v>
      </c>
      <c r="AD2" s="493" t="s">
        <v>1297</v>
      </c>
      <c r="AE2" s="494" t="s">
        <v>1304</v>
      </c>
      <c r="AF2" s="493" t="s">
        <v>1299</v>
      </c>
      <c r="AG2" s="493" t="s">
        <v>1297</v>
      </c>
      <c r="AH2" s="493" t="s">
        <v>1298</v>
      </c>
      <c r="AI2" s="493" t="s">
        <v>1299</v>
      </c>
      <c r="AJ2" s="493" t="s">
        <v>1297</v>
      </c>
      <c r="AK2" s="493" t="s">
        <v>1298</v>
      </c>
      <c r="AL2" s="493" t="s">
        <v>1299</v>
      </c>
      <c r="AM2" s="493" t="s">
        <v>1297</v>
      </c>
      <c r="AN2" s="494" t="s">
        <v>1304</v>
      </c>
      <c r="AO2" s="493" t="s">
        <v>1299</v>
      </c>
      <c r="AP2" s="493" t="s">
        <v>1297</v>
      </c>
      <c r="AQ2" s="493" t="s">
        <v>1298</v>
      </c>
      <c r="AR2" s="493" t="s">
        <v>1299</v>
      </c>
      <c r="AS2" s="493" t="s">
        <v>1297</v>
      </c>
      <c r="AT2" s="493" t="s">
        <v>1298</v>
      </c>
      <c r="AU2" s="493" t="s">
        <v>1299</v>
      </c>
    </row>
    <row r="3" spans="1:50" ht="15.75" thickBot="1">
      <c r="C3" s="751" t="s">
        <v>1294</v>
      </c>
      <c r="D3" s="744"/>
      <c r="E3" s="744"/>
      <c r="F3" s="745" t="s">
        <v>1295</v>
      </c>
      <c r="G3" s="745"/>
      <c r="H3" s="745"/>
      <c r="I3" s="746" t="s">
        <v>1296</v>
      </c>
      <c r="J3" s="746"/>
      <c r="K3" s="746"/>
      <c r="L3" s="744" t="s">
        <v>1294</v>
      </c>
      <c r="M3" s="744"/>
      <c r="N3" s="744"/>
      <c r="O3" s="745" t="s">
        <v>1295</v>
      </c>
      <c r="P3" s="745"/>
      <c r="Q3" s="745"/>
      <c r="R3" s="746" t="s">
        <v>1296</v>
      </c>
      <c r="S3" s="746"/>
      <c r="T3" s="747"/>
      <c r="U3" s="744" t="s">
        <v>1294</v>
      </c>
      <c r="V3" s="744"/>
      <c r="W3" s="744"/>
      <c r="X3" s="745" t="s">
        <v>1295</v>
      </c>
      <c r="Y3" s="745"/>
      <c r="Z3" s="745"/>
      <c r="AA3" s="746" t="s">
        <v>1296</v>
      </c>
      <c r="AB3" s="746"/>
      <c r="AC3" s="747"/>
      <c r="AD3" s="744" t="s">
        <v>1294</v>
      </c>
      <c r="AE3" s="744"/>
      <c r="AF3" s="744"/>
      <c r="AG3" s="745" t="s">
        <v>1295</v>
      </c>
      <c r="AH3" s="745"/>
      <c r="AI3" s="745"/>
      <c r="AJ3" s="746" t="s">
        <v>1296</v>
      </c>
      <c r="AK3" s="746"/>
      <c r="AL3" s="747"/>
      <c r="AM3" s="744" t="s">
        <v>1294</v>
      </c>
      <c r="AN3" s="744"/>
      <c r="AO3" s="744"/>
      <c r="AP3" s="745" t="s">
        <v>1295</v>
      </c>
      <c r="AQ3" s="745"/>
      <c r="AR3" s="745"/>
      <c r="AS3" s="746" t="s">
        <v>1296</v>
      </c>
      <c r="AT3" s="746"/>
      <c r="AU3" s="747"/>
      <c r="AV3" t="s">
        <v>1301</v>
      </c>
      <c r="AW3" t="s">
        <v>1309</v>
      </c>
      <c r="AX3" t="s">
        <v>1765</v>
      </c>
    </row>
    <row r="4" spans="1:50" ht="21">
      <c r="A4" t="s">
        <v>1277</v>
      </c>
      <c r="B4" t="s">
        <v>1278</v>
      </c>
      <c r="C4" s="495"/>
      <c r="D4" s="495"/>
      <c r="E4" s="495"/>
      <c r="F4" s="495"/>
      <c r="G4" s="495"/>
      <c r="H4" s="495"/>
      <c r="I4" s="495"/>
      <c r="J4" s="495"/>
      <c r="K4" s="495"/>
      <c r="L4" s="495" t="s">
        <v>1306</v>
      </c>
      <c r="M4" s="495"/>
      <c r="N4" s="495"/>
      <c r="O4" s="495"/>
      <c r="P4" s="495" t="s">
        <v>1307</v>
      </c>
      <c r="Q4" s="495"/>
      <c r="R4" s="495" t="s">
        <v>1305</v>
      </c>
      <c r="S4" s="495"/>
      <c r="T4" s="495"/>
      <c r="U4" s="495"/>
      <c r="V4" s="495" t="s">
        <v>1305</v>
      </c>
      <c r="W4" s="495"/>
      <c r="X4" s="495"/>
      <c r="Y4" s="495" t="s">
        <v>1305</v>
      </c>
      <c r="Z4" s="495"/>
      <c r="AA4" s="495"/>
      <c r="AB4" s="495"/>
      <c r="AC4" s="495"/>
      <c r="AD4" s="495"/>
      <c r="AE4" s="495"/>
      <c r="AF4" s="495"/>
      <c r="AG4" s="495"/>
      <c r="AH4" s="495" t="s">
        <v>1305</v>
      </c>
      <c r="AI4" s="495"/>
      <c r="AJ4" s="495"/>
      <c r="AK4" s="495"/>
      <c r="AL4" s="495"/>
      <c r="AM4" s="495"/>
      <c r="AN4" s="495"/>
      <c r="AO4" s="495"/>
      <c r="AP4" s="495"/>
      <c r="AQ4" s="495" t="s">
        <v>1305</v>
      </c>
      <c r="AR4" s="495"/>
      <c r="AS4" s="495"/>
      <c r="AT4" s="495"/>
      <c r="AU4" s="495"/>
      <c r="AV4" t="s">
        <v>1774</v>
      </c>
      <c r="AX4" s="188" t="s">
        <v>1771</v>
      </c>
    </row>
    <row r="5" spans="1:50" ht="21">
      <c r="A5" t="s">
        <v>1339</v>
      </c>
      <c r="B5" s="523" t="s">
        <v>1340</v>
      </c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 t="s">
        <v>1306</v>
      </c>
      <c r="N5" s="496"/>
      <c r="O5" s="496"/>
      <c r="P5" s="496" t="s">
        <v>1308</v>
      </c>
      <c r="Q5" s="496"/>
      <c r="R5" s="496" t="s">
        <v>1305</v>
      </c>
      <c r="S5" s="496"/>
      <c r="T5" s="496"/>
      <c r="U5" s="496" t="s">
        <v>1305</v>
      </c>
      <c r="V5" s="496"/>
      <c r="W5" s="496"/>
      <c r="X5" s="496"/>
      <c r="Y5" s="496" t="s">
        <v>1305</v>
      </c>
      <c r="Z5" s="496"/>
      <c r="AA5" s="496"/>
      <c r="AB5" s="496"/>
      <c r="AC5" s="496"/>
      <c r="AD5" s="496"/>
      <c r="AE5" s="496"/>
      <c r="AF5" s="496"/>
      <c r="AG5" s="496"/>
      <c r="AH5" s="496"/>
      <c r="AI5" s="496" t="s">
        <v>1305</v>
      </c>
      <c r="AJ5" s="496"/>
      <c r="AK5" s="496"/>
      <c r="AL5" s="496"/>
      <c r="AM5" s="496"/>
      <c r="AN5" s="496"/>
      <c r="AO5" s="496"/>
      <c r="AP5" s="496" t="s">
        <v>1305</v>
      </c>
      <c r="AQ5" s="496"/>
      <c r="AR5" s="496"/>
      <c r="AS5" s="496"/>
      <c r="AT5" s="496"/>
      <c r="AU5" s="496"/>
      <c r="AV5" t="s">
        <v>1311</v>
      </c>
      <c r="AX5" s="188" t="s">
        <v>1252</v>
      </c>
    </row>
    <row r="6" spans="1:50" ht="21">
      <c r="A6" t="s">
        <v>923</v>
      </c>
      <c r="B6" t="s">
        <v>937</v>
      </c>
      <c r="C6" s="496"/>
      <c r="D6" s="496" t="s">
        <v>1305</v>
      </c>
      <c r="E6" s="496"/>
      <c r="F6" s="496"/>
      <c r="G6" s="496"/>
      <c r="H6" s="496" t="s">
        <v>1305</v>
      </c>
      <c r="I6" s="496"/>
      <c r="J6" s="496"/>
      <c r="K6" s="496" t="s">
        <v>1305</v>
      </c>
      <c r="L6" s="496" t="s">
        <v>1306</v>
      </c>
      <c r="M6" s="496"/>
      <c r="N6" s="496"/>
      <c r="O6" s="496" t="s">
        <v>1305</v>
      </c>
      <c r="P6" s="496"/>
      <c r="Q6" s="496"/>
      <c r="R6" s="496" t="s">
        <v>1305</v>
      </c>
      <c r="S6" s="496"/>
      <c r="T6" s="496"/>
      <c r="U6" s="496" t="s">
        <v>1305</v>
      </c>
      <c r="V6" s="496"/>
      <c r="W6" s="496"/>
      <c r="X6" s="496" t="s">
        <v>1305</v>
      </c>
      <c r="Y6" s="496"/>
      <c r="Z6" s="496"/>
      <c r="AA6" s="496"/>
      <c r="AB6" s="496"/>
      <c r="AC6" s="496"/>
      <c r="AD6" s="496"/>
      <c r="AE6" s="496"/>
      <c r="AF6" s="496"/>
      <c r="AG6" s="496" t="s">
        <v>1305</v>
      </c>
      <c r="AH6" s="496"/>
      <c r="AI6" s="496"/>
      <c r="AJ6" s="496"/>
      <c r="AK6" s="496"/>
      <c r="AL6" s="496"/>
      <c r="AM6" s="496"/>
      <c r="AN6" s="496"/>
      <c r="AO6" s="496"/>
      <c r="AP6" s="496"/>
      <c r="AQ6" s="496"/>
      <c r="AR6" s="496"/>
      <c r="AS6" s="496"/>
      <c r="AT6" s="496"/>
      <c r="AU6" s="496"/>
      <c r="AV6" t="s">
        <v>1777</v>
      </c>
      <c r="AW6" t="s">
        <v>1251</v>
      </c>
      <c r="AX6" s="188" t="s">
        <v>1311</v>
      </c>
    </row>
    <row r="7" spans="1:50" ht="21">
      <c r="A7" t="s">
        <v>883</v>
      </c>
      <c r="B7" t="s">
        <v>884</v>
      </c>
      <c r="C7" s="496"/>
      <c r="D7" s="496"/>
      <c r="E7" s="496"/>
      <c r="F7" s="496"/>
      <c r="G7" s="496"/>
      <c r="H7" s="496"/>
      <c r="I7" s="496"/>
      <c r="J7" s="496"/>
      <c r="K7" s="496"/>
      <c r="L7" s="496" t="s">
        <v>1306</v>
      </c>
      <c r="M7" s="496"/>
      <c r="N7" s="496"/>
      <c r="O7" s="496" t="s">
        <v>1305</v>
      </c>
      <c r="P7" s="496"/>
      <c r="Q7" s="496"/>
      <c r="R7" s="496"/>
      <c r="S7" s="496" t="s">
        <v>1305</v>
      </c>
      <c r="T7" s="496"/>
      <c r="U7" s="496" t="s">
        <v>1305</v>
      </c>
      <c r="V7" s="496"/>
      <c r="W7" s="496"/>
      <c r="X7" s="496"/>
      <c r="Y7" s="496" t="s">
        <v>1305</v>
      </c>
      <c r="Z7" s="496"/>
      <c r="AA7" s="496"/>
      <c r="AB7" s="496"/>
      <c r="AC7" s="496"/>
      <c r="AD7" s="496"/>
      <c r="AE7" s="496"/>
      <c r="AF7" s="496"/>
      <c r="AG7" s="496"/>
      <c r="AH7" s="496" t="s">
        <v>1305</v>
      </c>
      <c r="AI7" s="496"/>
      <c r="AJ7" s="496"/>
      <c r="AK7" s="496"/>
      <c r="AL7" s="496"/>
      <c r="AM7" s="496"/>
      <c r="AN7" s="496"/>
      <c r="AO7" s="496"/>
      <c r="AP7" s="496"/>
      <c r="AQ7" s="496" t="s">
        <v>1305</v>
      </c>
      <c r="AR7" s="496"/>
      <c r="AS7" s="496"/>
      <c r="AT7" s="496"/>
      <c r="AU7" s="496"/>
      <c r="AV7" t="s">
        <v>1311</v>
      </c>
      <c r="AX7" s="188" t="s">
        <v>1251</v>
      </c>
    </row>
    <row r="8" spans="1:50" ht="21">
      <c r="B8" s="523" t="s">
        <v>22</v>
      </c>
      <c r="C8" s="496"/>
      <c r="D8" s="496" t="s">
        <v>1305</v>
      </c>
      <c r="E8" s="496"/>
      <c r="F8" s="496"/>
      <c r="G8" s="496"/>
      <c r="H8" s="496" t="s">
        <v>1305</v>
      </c>
      <c r="I8" s="496"/>
      <c r="J8" s="496"/>
      <c r="K8" s="496" t="s">
        <v>1305</v>
      </c>
      <c r="L8" s="496" t="s">
        <v>1306</v>
      </c>
      <c r="M8" s="496"/>
      <c r="N8" s="496"/>
      <c r="O8" s="496" t="s">
        <v>1305</v>
      </c>
      <c r="P8" s="496"/>
      <c r="Q8" s="496"/>
      <c r="R8" s="496" t="s">
        <v>1305</v>
      </c>
      <c r="S8" s="496"/>
      <c r="T8" s="496"/>
      <c r="U8" s="496"/>
      <c r="V8" s="496" t="s">
        <v>1305</v>
      </c>
      <c r="W8" s="496"/>
      <c r="X8" s="496"/>
      <c r="Y8" s="496" t="s">
        <v>1305</v>
      </c>
      <c r="Z8" s="496"/>
      <c r="AA8" s="496"/>
      <c r="AB8" s="496"/>
      <c r="AC8" s="496"/>
      <c r="AD8" s="496"/>
      <c r="AE8" s="496"/>
      <c r="AF8" s="496"/>
      <c r="AG8" s="496"/>
      <c r="AH8" s="496" t="s">
        <v>1305</v>
      </c>
      <c r="AI8" s="496"/>
      <c r="AJ8" s="496"/>
      <c r="AK8" s="496"/>
      <c r="AL8" s="496"/>
      <c r="AM8" s="496"/>
      <c r="AN8" s="496" t="s">
        <v>1305</v>
      </c>
      <c r="AO8" s="496"/>
      <c r="AP8" s="496" t="s">
        <v>1305</v>
      </c>
      <c r="AQ8" s="496"/>
      <c r="AR8" s="496"/>
      <c r="AS8" s="496"/>
      <c r="AT8" s="496"/>
      <c r="AU8" s="496"/>
      <c r="AV8" t="s">
        <v>1253</v>
      </c>
      <c r="AX8" s="188" t="s">
        <v>1252</v>
      </c>
    </row>
    <row r="9" spans="1:50" ht="21.75" thickBot="1">
      <c r="A9" t="s">
        <v>238</v>
      </c>
      <c r="B9" t="s">
        <v>240</v>
      </c>
      <c r="C9" s="496"/>
      <c r="D9" s="496" t="s">
        <v>1305</v>
      </c>
      <c r="E9" s="496"/>
      <c r="F9" s="496"/>
      <c r="G9" s="496"/>
      <c r="H9" s="496" t="s">
        <v>1305</v>
      </c>
      <c r="I9" s="496"/>
      <c r="J9" s="496"/>
      <c r="K9" s="496" t="s">
        <v>1305</v>
      </c>
      <c r="L9" s="496" t="s">
        <v>1305</v>
      </c>
      <c r="M9" s="496"/>
      <c r="N9" s="496"/>
      <c r="O9" s="497" t="s">
        <v>1305</v>
      </c>
      <c r="P9" s="496"/>
      <c r="Q9" s="496"/>
      <c r="R9" s="496" t="s">
        <v>1305</v>
      </c>
      <c r="S9" s="496"/>
      <c r="T9" s="496"/>
      <c r="U9" s="496"/>
      <c r="V9" s="496"/>
      <c r="W9" s="496"/>
      <c r="X9" s="497" t="s">
        <v>1305</v>
      </c>
      <c r="Y9" s="496"/>
      <c r="Z9" s="496"/>
      <c r="AA9" s="496"/>
      <c r="AB9" s="496"/>
      <c r="AC9" s="496"/>
      <c r="AD9" s="496"/>
      <c r="AE9" s="496"/>
      <c r="AF9" s="496"/>
      <c r="AG9" s="527" t="s">
        <v>1305</v>
      </c>
      <c r="AH9" s="496"/>
      <c r="AI9" s="496"/>
      <c r="AJ9" s="496"/>
      <c r="AK9" s="496"/>
      <c r="AL9" s="496"/>
      <c r="AM9" s="496"/>
      <c r="AN9" s="496"/>
      <c r="AO9" s="496"/>
      <c r="AP9" s="527"/>
      <c r="AQ9" s="496"/>
      <c r="AR9" s="496"/>
      <c r="AS9" s="496"/>
      <c r="AT9" s="496"/>
      <c r="AU9" s="496"/>
      <c r="AV9" t="s">
        <v>1325</v>
      </c>
      <c r="AW9" t="s">
        <v>1311</v>
      </c>
      <c r="AX9" s="188" t="s">
        <v>1769</v>
      </c>
    </row>
    <row r="10" spans="1:50" ht="21.75" thickBot="1">
      <c r="A10" t="s">
        <v>923</v>
      </c>
      <c r="B10" t="s">
        <v>934</v>
      </c>
      <c r="C10" s="496"/>
      <c r="D10" s="496" t="s">
        <v>1305</v>
      </c>
      <c r="E10" s="496"/>
      <c r="F10" s="496"/>
      <c r="G10" s="496"/>
      <c r="H10" s="496" t="s">
        <v>1305</v>
      </c>
      <c r="I10" s="496"/>
      <c r="J10" s="496" t="s">
        <v>1305</v>
      </c>
      <c r="K10" s="496"/>
      <c r="L10" s="496"/>
      <c r="M10" s="496" t="s">
        <v>1305</v>
      </c>
      <c r="N10" s="498"/>
      <c r="O10" s="499" t="s">
        <v>1305</v>
      </c>
      <c r="P10" s="500"/>
      <c r="Q10" s="496"/>
      <c r="R10" s="496" t="s">
        <v>1305</v>
      </c>
      <c r="S10" s="496"/>
      <c r="T10" s="496"/>
      <c r="U10" s="496"/>
      <c r="V10" s="496"/>
      <c r="W10" s="498"/>
      <c r="X10" s="499"/>
      <c r="Y10" s="500"/>
      <c r="Z10" s="496"/>
      <c r="AA10" s="496"/>
      <c r="AB10" s="496"/>
      <c r="AC10" s="496"/>
      <c r="AD10" s="496"/>
      <c r="AE10" s="496"/>
      <c r="AF10" s="498"/>
      <c r="AG10" s="499"/>
      <c r="AH10" s="500"/>
      <c r="AI10" s="496"/>
      <c r="AJ10" s="496"/>
      <c r="AK10" s="496"/>
      <c r="AL10" s="496"/>
      <c r="AM10" s="496"/>
      <c r="AN10" s="496"/>
      <c r="AO10" s="498"/>
      <c r="AP10" s="499"/>
      <c r="AQ10" s="500"/>
      <c r="AR10" s="496"/>
      <c r="AS10" s="496"/>
      <c r="AT10" s="496"/>
      <c r="AU10" s="496"/>
      <c r="AV10" t="s">
        <v>1253</v>
      </c>
      <c r="AX10" s="188"/>
    </row>
    <row r="11" spans="1:50" ht="21">
      <c r="A11" t="s">
        <v>887</v>
      </c>
      <c r="B11" t="s">
        <v>888</v>
      </c>
      <c r="C11" s="496"/>
      <c r="D11" s="496" t="s">
        <v>1305</v>
      </c>
      <c r="E11" s="496"/>
      <c r="F11" s="496"/>
      <c r="G11" s="496"/>
      <c r="H11" s="496" t="s">
        <v>1305</v>
      </c>
      <c r="I11" s="496"/>
      <c r="J11" s="496" t="s">
        <v>1305</v>
      </c>
      <c r="K11" s="496"/>
      <c r="L11" s="496" t="s">
        <v>1305</v>
      </c>
      <c r="M11" s="496"/>
      <c r="N11" s="496"/>
      <c r="O11" s="495" t="s">
        <v>1305</v>
      </c>
      <c r="P11" s="496"/>
      <c r="Q11" s="496"/>
      <c r="R11" s="496" t="s">
        <v>1305</v>
      </c>
      <c r="S11" s="496"/>
      <c r="T11" s="496"/>
      <c r="U11" s="496" t="s">
        <v>1305</v>
      </c>
      <c r="V11" s="496"/>
      <c r="W11" s="496"/>
      <c r="X11" s="495" t="s">
        <v>1305</v>
      </c>
      <c r="Y11" s="496"/>
      <c r="Z11" s="496"/>
      <c r="AA11" s="496"/>
      <c r="AB11" s="496"/>
      <c r="AC11" s="496"/>
      <c r="AD11" s="496"/>
      <c r="AE11" s="496"/>
      <c r="AF11" s="496"/>
      <c r="AG11" s="526" t="s">
        <v>1305</v>
      </c>
      <c r="AH11" s="496"/>
      <c r="AI11" s="496"/>
      <c r="AJ11" s="496"/>
      <c r="AK11" s="496"/>
      <c r="AL11" s="496"/>
      <c r="AM11" s="496"/>
      <c r="AN11" s="496"/>
      <c r="AO11" s="496"/>
      <c r="AP11" s="526"/>
      <c r="AQ11" s="496"/>
      <c r="AR11" s="496"/>
      <c r="AS11" s="496"/>
      <c r="AT11" s="496"/>
      <c r="AU11" s="496"/>
      <c r="AV11" t="s">
        <v>1775</v>
      </c>
      <c r="AW11" t="s">
        <v>1311</v>
      </c>
      <c r="AX11" s="188" t="s">
        <v>1769</v>
      </c>
    </row>
    <row r="12" spans="1:50" ht="21">
      <c r="A12" t="s">
        <v>1277</v>
      </c>
      <c r="B12" t="s">
        <v>1281</v>
      </c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 t="s">
        <v>1305</v>
      </c>
      <c r="N12" s="496"/>
      <c r="O12" s="496"/>
      <c r="P12" s="496" t="s">
        <v>1305</v>
      </c>
      <c r="Q12" s="496"/>
      <c r="R12" s="496" t="s">
        <v>1305</v>
      </c>
      <c r="S12" s="496"/>
      <c r="T12" s="496"/>
      <c r="U12" s="496" t="s">
        <v>1305</v>
      </c>
      <c r="V12" s="496"/>
      <c r="W12" s="496"/>
      <c r="X12" s="496"/>
      <c r="Y12" s="496" t="s">
        <v>1305</v>
      </c>
      <c r="Z12" s="496"/>
      <c r="AA12" s="496"/>
      <c r="AB12" s="496"/>
      <c r="AC12" s="496"/>
      <c r="AD12" s="496"/>
      <c r="AE12" s="496"/>
      <c r="AF12" s="496"/>
      <c r="AG12" s="496"/>
      <c r="AH12" s="525" t="s">
        <v>1305</v>
      </c>
      <c r="AI12" s="496"/>
      <c r="AJ12" s="496"/>
      <c r="AK12" s="496"/>
      <c r="AL12" s="496"/>
      <c r="AM12" s="496"/>
      <c r="AN12" s="496"/>
      <c r="AO12" s="496"/>
      <c r="AP12" s="496"/>
      <c r="AQ12" s="525" t="s">
        <v>1305</v>
      </c>
      <c r="AR12" s="496"/>
      <c r="AS12" s="496"/>
      <c r="AT12" s="496"/>
      <c r="AU12" s="496"/>
      <c r="AV12" t="s">
        <v>1311</v>
      </c>
      <c r="AX12" s="188" t="s">
        <v>1251</v>
      </c>
    </row>
    <row r="13" spans="1:50" ht="21">
      <c r="A13" t="s">
        <v>923</v>
      </c>
      <c r="B13" t="s">
        <v>933</v>
      </c>
      <c r="C13" s="496" t="s">
        <v>1305</v>
      </c>
      <c r="D13" s="496"/>
      <c r="E13" s="496"/>
      <c r="F13" s="496"/>
      <c r="G13" s="496"/>
      <c r="H13" s="496" t="s">
        <v>1305</v>
      </c>
      <c r="I13" s="496"/>
      <c r="J13" s="496" t="s">
        <v>1305</v>
      </c>
      <c r="K13" s="496"/>
      <c r="L13" s="496" t="s">
        <v>1305</v>
      </c>
      <c r="M13" s="496"/>
      <c r="N13" s="496"/>
      <c r="O13" s="496" t="s">
        <v>1305</v>
      </c>
      <c r="P13" s="496"/>
      <c r="Q13" s="496"/>
      <c r="R13" s="496" t="s">
        <v>1305</v>
      </c>
      <c r="S13" s="496"/>
      <c r="T13" s="496"/>
      <c r="U13" s="496" t="s">
        <v>1305</v>
      </c>
      <c r="V13" s="496"/>
      <c r="W13" s="496"/>
      <c r="X13" s="496" t="s">
        <v>1305</v>
      </c>
      <c r="Y13" s="496"/>
      <c r="Z13" s="496"/>
      <c r="AA13" s="496"/>
      <c r="AB13" s="496"/>
      <c r="AC13" s="496"/>
      <c r="AD13" s="496"/>
      <c r="AE13" s="496"/>
      <c r="AF13" s="496"/>
      <c r="AG13" s="496"/>
      <c r="AH13" s="525" t="s">
        <v>1305</v>
      </c>
      <c r="AI13" s="496"/>
      <c r="AJ13" s="496"/>
      <c r="AK13" s="496"/>
      <c r="AL13" s="496"/>
      <c r="AM13" s="496"/>
      <c r="AN13" s="496"/>
      <c r="AO13" s="496"/>
      <c r="AP13" s="496"/>
      <c r="AQ13" s="525"/>
      <c r="AR13" s="496"/>
      <c r="AS13" s="496"/>
      <c r="AT13" s="496"/>
      <c r="AU13" s="496"/>
      <c r="AV13" t="s">
        <v>1777</v>
      </c>
      <c r="AW13" t="s">
        <v>1251</v>
      </c>
      <c r="AX13" s="188" t="s">
        <v>1311</v>
      </c>
    </row>
    <row r="14" spans="1:50" ht="21">
      <c r="A14" t="s">
        <v>376</v>
      </c>
      <c r="B14" t="s">
        <v>133</v>
      </c>
      <c r="C14" s="496"/>
      <c r="D14" s="496"/>
      <c r="E14" s="496"/>
      <c r="F14" s="496"/>
      <c r="G14" s="496"/>
      <c r="H14" s="496" t="s">
        <v>1305</v>
      </c>
      <c r="I14" s="496"/>
      <c r="J14" s="496"/>
      <c r="K14" s="496"/>
      <c r="L14" s="496" t="s">
        <v>1305</v>
      </c>
      <c r="M14" s="496"/>
      <c r="N14" s="496"/>
      <c r="O14" s="496" t="s">
        <v>1305</v>
      </c>
      <c r="P14" s="496"/>
      <c r="Q14" s="496"/>
      <c r="R14" s="496" t="s">
        <v>1305</v>
      </c>
      <c r="S14" s="496"/>
      <c r="T14" s="496"/>
      <c r="U14" s="496" t="s">
        <v>1305</v>
      </c>
      <c r="V14" s="496"/>
      <c r="W14" s="496"/>
      <c r="X14" s="496" t="s">
        <v>1305</v>
      </c>
      <c r="Y14" s="496"/>
      <c r="Z14" s="496"/>
      <c r="AA14" s="496"/>
      <c r="AB14" s="496"/>
      <c r="AC14" s="496"/>
      <c r="AD14" s="496"/>
      <c r="AE14" s="496"/>
      <c r="AF14" s="496"/>
      <c r="AG14" s="496" t="s">
        <v>1305</v>
      </c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t="s">
        <v>1777</v>
      </c>
      <c r="AW14" t="s">
        <v>1323</v>
      </c>
      <c r="AX14" s="188" t="s">
        <v>1770</v>
      </c>
    </row>
    <row r="15" spans="1:50" ht="21">
      <c r="A15" s="172" t="s">
        <v>1346</v>
      </c>
      <c r="B15" s="524" t="s">
        <v>1347</v>
      </c>
      <c r="C15" s="496"/>
      <c r="D15" s="496" t="s">
        <v>1305</v>
      </c>
      <c r="E15" s="496"/>
      <c r="F15" s="496"/>
      <c r="G15" s="496"/>
      <c r="H15" s="496" t="s">
        <v>1305</v>
      </c>
      <c r="I15" s="496"/>
      <c r="J15" s="496" t="s">
        <v>1305</v>
      </c>
      <c r="K15" s="496"/>
      <c r="L15" s="496"/>
      <c r="M15" s="496" t="s">
        <v>1305</v>
      </c>
      <c r="N15" s="496"/>
      <c r="O15" s="496" t="s">
        <v>1305</v>
      </c>
      <c r="P15" s="496"/>
      <c r="Q15" s="496"/>
      <c r="R15" s="496" t="s">
        <v>1305</v>
      </c>
      <c r="S15" s="496"/>
      <c r="T15" s="496"/>
      <c r="U15" s="496"/>
      <c r="V15" s="496" t="s">
        <v>1305</v>
      </c>
      <c r="W15" s="496"/>
      <c r="X15" s="496"/>
      <c r="Y15" s="496" t="s">
        <v>1305</v>
      </c>
      <c r="Z15" s="496"/>
      <c r="AA15" s="496"/>
      <c r="AB15" s="496"/>
      <c r="AC15" s="496"/>
      <c r="AD15" s="496"/>
      <c r="AE15" s="496"/>
      <c r="AF15" s="496"/>
      <c r="AG15" s="496"/>
      <c r="AH15" s="496"/>
      <c r="AI15" s="496" t="s">
        <v>1305</v>
      </c>
      <c r="AJ15" s="496"/>
      <c r="AK15" s="496"/>
      <c r="AL15" s="496"/>
      <c r="AM15" s="496"/>
      <c r="AN15" s="496" t="s">
        <v>1305</v>
      </c>
      <c r="AO15" s="496"/>
      <c r="AP15" s="496" t="s">
        <v>1305</v>
      </c>
      <c r="AQ15" s="496"/>
      <c r="AR15" s="496"/>
      <c r="AS15" s="496"/>
      <c r="AT15" s="496"/>
      <c r="AU15" s="496"/>
      <c r="AV15" t="s">
        <v>1251</v>
      </c>
      <c r="AX15" s="188" t="s">
        <v>1252</v>
      </c>
    </row>
    <row r="16" spans="1:50" ht="21">
      <c r="B16" s="523" t="s">
        <v>1766</v>
      </c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 t="s">
        <v>1305</v>
      </c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  <c r="AU16" s="496"/>
      <c r="AX16" s="188" t="s">
        <v>1772</v>
      </c>
    </row>
    <row r="17" spans="1:50" ht="21">
      <c r="B17" s="523" t="s">
        <v>1762</v>
      </c>
      <c r="C17" s="496"/>
      <c r="D17" s="496"/>
      <c r="E17" s="496"/>
      <c r="F17" s="496"/>
      <c r="G17" s="496"/>
      <c r="H17" s="496"/>
      <c r="I17" s="496"/>
      <c r="J17" s="496"/>
      <c r="K17" s="496"/>
      <c r="L17" s="496"/>
      <c r="M17" s="496"/>
      <c r="N17" s="496"/>
      <c r="O17" s="496"/>
      <c r="P17" s="496"/>
      <c r="Q17" s="496"/>
      <c r="R17" s="496"/>
      <c r="S17" s="496"/>
      <c r="T17" s="496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496"/>
      <c r="AH17" s="496"/>
      <c r="AI17" s="496"/>
      <c r="AJ17" s="496"/>
      <c r="AK17" s="496"/>
      <c r="AL17" s="496"/>
      <c r="AM17" s="496"/>
      <c r="AN17" s="496" t="s">
        <v>1305</v>
      </c>
      <c r="AO17" s="496"/>
      <c r="AP17" s="496"/>
      <c r="AQ17" s="496"/>
      <c r="AR17" s="496"/>
      <c r="AS17" s="496"/>
      <c r="AT17" s="496"/>
      <c r="AU17" s="496"/>
      <c r="AV17" t="s">
        <v>1311</v>
      </c>
      <c r="AX17" s="188" t="s">
        <v>1772</v>
      </c>
    </row>
    <row r="18" spans="1:50" ht="21">
      <c r="B18" s="523" t="s">
        <v>1767</v>
      </c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  <c r="X18" s="496"/>
      <c r="Y18" s="496"/>
      <c r="Z18" s="496"/>
      <c r="AA18" s="496"/>
      <c r="AB18" s="496"/>
      <c r="AC18" s="496"/>
      <c r="AD18" s="496"/>
      <c r="AE18" s="496"/>
      <c r="AF18" s="496"/>
      <c r="AG18" s="496"/>
      <c r="AH18" s="496"/>
      <c r="AI18" s="496" t="s">
        <v>1305</v>
      </c>
      <c r="AJ18" s="496"/>
      <c r="AK18" s="496"/>
      <c r="AL18" s="496"/>
      <c r="AM18" s="496"/>
      <c r="AN18" s="496"/>
      <c r="AO18" s="496"/>
      <c r="AP18" s="496"/>
      <c r="AQ18" s="496"/>
      <c r="AR18" s="496" t="s">
        <v>1305</v>
      </c>
      <c r="AS18" s="496"/>
      <c r="AT18" s="496"/>
      <c r="AU18" s="496"/>
      <c r="AX18" s="188" t="s">
        <v>1772</v>
      </c>
    </row>
    <row r="19" spans="1:50" ht="21">
      <c r="B19" s="523" t="s">
        <v>1768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/>
      <c r="U19" s="496"/>
      <c r="V19" s="496"/>
      <c r="W19" s="496"/>
      <c r="X19" s="496"/>
      <c r="Y19" s="496"/>
      <c r="Z19" s="496"/>
      <c r="AA19" s="496"/>
      <c r="AB19" s="496"/>
      <c r="AC19" s="496"/>
      <c r="AD19" s="496"/>
      <c r="AE19" s="496"/>
      <c r="AF19" s="496" t="s">
        <v>1305</v>
      </c>
      <c r="AG19" s="496"/>
      <c r="AH19" s="496"/>
      <c r="AI19" s="496" t="s">
        <v>1305</v>
      </c>
      <c r="AJ19" s="496"/>
      <c r="AK19" s="496"/>
      <c r="AL19" s="496"/>
      <c r="AM19" s="496"/>
      <c r="AN19" s="496"/>
      <c r="AO19" s="496"/>
      <c r="AP19" s="496"/>
      <c r="AQ19" s="496"/>
      <c r="AR19" s="496" t="s">
        <v>1305</v>
      </c>
      <c r="AS19" s="496"/>
      <c r="AT19" s="496"/>
      <c r="AU19" s="496"/>
      <c r="AV19" t="s">
        <v>1776</v>
      </c>
      <c r="AX19" s="188" t="s">
        <v>1772</v>
      </c>
    </row>
    <row r="20" spans="1:50" ht="21">
      <c r="B20" t="s">
        <v>1773</v>
      </c>
      <c r="C20" s="496"/>
      <c r="D20" s="496" t="s">
        <v>1305</v>
      </c>
      <c r="E20" s="496"/>
      <c r="F20" s="496"/>
      <c r="G20" s="496"/>
      <c r="H20" s="496" t="s">
        <v>1305</v>
      </c>
      <c r="I20" s="496"/>
      <c r="J20" s="496" t="s">
        <v>1305</v>
      </c>
      <c r="K20" s="496"/>
      <c r="L20" s="496" t="s">
        <v>1305</v>
      </c>
      <c r="M20" s="496"/>
      <c r="N20" s="496"/>
      <c r="O20" s="496" t="s">
        <v>1305</v>
      </c>
      <c r="P20" s="496"/>
      <c r="Q20" s="496"/>
      <c r="R20" s="496" t="s">
        <v>1305</v>
      </c>
      <c r="S20" s="496"/>
      <c r="T20" s="496"/>
      <c r="U20" s="496" t="s">
        <v>1305</v>
      </c>
      <c r="V20" s="496"/>
      <c r="W20" s="496"/>
      <c r="X20" s="496" t="s">
        <v>1305</v>
      </c>
      <c r="Y20" s="496"/>
      <c r="Z20" s="496"/>
      <c r="AA20" s="496"/>
      <c r="AB20" s="496"/>
      <c r="AC20" s="496"/>
      <c r="AD20" s="496"/>
      <c r="AE20" s="496"/>
      <c r="AF20" s="496"/>
      <c r="AG20" s="496"/>
      <c r="AH20" s="496"/>
      <c r="AI20" s="496"/>
      <c r="AJ20" s="496"/>
      <c r="AK20" s="496"/>
      <c r="AL20" s="496"/>
      <c r="AM20" s="496"/>
      <c r="AN20" s="496"/>
      <c r="AO20" s="496"/>
      <c r="AP20" s="496"/>
      <c r="AQ20" s="496" t="s">
        <v>1305</v>
      </c>
      <c r="AR20" s="496"/>
      <c r="AS20" s="496"/>
      <c r="AT20" s="496"/>
      <c r="AU20" s="496"/>
      <c r="AV20" t="s">
        <v>1776</v>
      </c>
      <c r="AX20" s="188"/>
    </row>
    <row r="21" spans="1:50" ht="21">
      <c r="B21" t="s">
        <v>1274</v>
      </c>
      <c r="C21" s="496"/>
      <c r="D21" s="496"/>
      <c r="E21" s="496"/>
      <c r="F21" s="496"/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 t="s">
        <v>1305</v>
      </c>
      <c r="V21" s="496"/>
      <c r="W21" s="496"/>
      <c r="X21" s="496" t="s">
        <v>1305</v>
      </c>
      <c r="Y21" s="496"/>
      <c r="Z21" s="496"/>
      <c r="AA21" s="496"/>
      <c r="AB21" s="496"/>
      <c r="AC21" s="496"/>
      <c r="AD21" s="496"/>
      <c r="AE21" s="496"/>
      <c r="AF21" s="496"/>
      <c r="AG21" s="496"/>
      <c r="AH21" s="496"/>
      <c r="AI21" s="496"/>
      <c r="AJ21" s="496"/>
      <c r="AK21" s="496"/>
      <c r="AL21" s="496"/>
      <c r="AM21" s="496"/>
      <c r="AN21" s="496"/>
      <c r="AO21" s="496"/>
      <c r="AP21" s="496"/>
      <c r="AQ21" s="496" t="s">
        <v>1305</v>
      </c>
      <c r="AR21" s="496"/>
      <c r="AS21" s="496"/>
      <c r="AT21" s="496"/>
      <c r="AU21" s="496"/>
      <c r="AV21" t="s">
        <v>1252</v>
      </c>
      <c r="AX21" s="188"/>
    </row>
    <row r="22" spans="1:50" ht="21"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J22" s="496"/>
      <c r="AK22" s="496"/>
      <c r="AL22" s="496"/>
      <c r="AM22" s="496"/>
      <c r="AN22" s="496"/>
      <c r="AO22" s="496"/>
      <c r="AP22" s="496"/>
      <c r="AQ22" s="496"/>
      <c r="AR22" s="496"/>
      <c r="AS22" s="496"/>
      <c r="AT22" s="496"/>
      <c r="AU22" s="496"/>
      <c r="AX22" s="188"/>
    </row>
    <row r="23" spans="1:50" ht="21">
      <c r="B23" t="s">
        <v>782</v>
      </c>
      <c r="C23" t="s">
        <v>783</v>
      </c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/>
      <c r="U23" s="496"/>
      <c r="V23" s="496"/>
      <c r="W23" s="496"/>
      <c r="X23" s="496"/>
      <c r="Y23" s="496"/>
      <c r="Z23" s="496"/>
      <c r="AA23" s="496"/>
      <c r="AB23" s="496"/>
      <c r="AC23" s="496"/>
      <c r="AD23" s="496"/>
      <c r="AE23" s="496"/>
      <c r="AF23" s="496"/>
      <c r="AG23" s="496"/>
      <c r="AH23" s="496"/>
      <c r="AI23" s="496"/>
      <c r="AJ23" s="496"/>
      <c r="AK23" s="496"/>
      <c r="AL23" s="496"/>
      <c r="AM23" s="496"/>
      <c r="AN23" s="496"/>
      <c r="AO23" s="496"/>
      <c r="AP23" s="496"/>
      <c r="AQ23" s="496"/>
      <c r="AR23" s="496"/>
      <c r="AS23" s="496"/>
      <c r="AT23" s="496"/>
      <c r="AU23" s="496"/>
      <c r="AV23" t="s">
        <v>1783</v>
      </c>
      <c r="AX23" s="188"/>
    </row>
    <row r="24" spans="1:50" ht="21">
      <c r="A24" t="s">
        <v>238</v>
      </c>
      <c r="B24" t="s">
        <v>239</v>
      </c>
      <c r="C24" s="496"/>
      <c r="D24" s="496" t="s">
        <v>1305</v>
      </c>
      <c r="E24" s="496"/>
      <c r="F24" s="496"/>
      <c r="G24" s="496" t="s">
        <v>1305</v>
      </c>
      <c r="H24" s="496"/>
      <c r="I24" s="496"/>
      <c r="J24" s="496"/>
      <c r="K24" s="496"/>
      <c r="L24" s="496" t="s">
        <v>1305</v>
      </c>
      <c r="M24" s="496"/>
      <c r="N24" s="496"/>
      <c r="O24" s="496" t="s">
        <v>1305</v>
      </c>
      <c r="P24" s="496"/>
      <c r="Q24" s="496"/>
      <c r="R24" s="496" t="s">
        <v>1305</v>
      </c>
      <c r="S24" s="496"/>
      <c r="T24" s="496"/>
      <c r="U24" s="496" t="s">
        <v>1305</v>
      </c>
      <c r="V24" s="496"/>
      <c r="W24" s="496"/>
      <c r="X24" s="496" t="s">
        <v>1305</v>
      </c>
      <c r="Y24" s="496"/>
      <c r="Z24" s="496"/>
      <c r="AA24" s="496"/>
      <c r="AB24" s="496"/>
      <c r="AC24" s="496"/>
      <c r="AD24" s="496"/>
      <c r="AE24" s="496"/>
      <c r="AF24" s="496"/>
      <c r="AG24" s="496"/>
      <c r="AH24" s="496"/>
      <c r="AI24" s="496"/>
      <c r="AJ24" s="496"/>
      <c r="AK24" s="496"/>
      <c r="AL24" s="496"/>
      <c r="AM24" s="496"/>
      <c r="AN24" s="496"/>
      <c r="AO24" s="496"/>
      <c r="AP24" s="496"/>
      <c r="AQ24" s="496"/>
      <c r="AR24" s="496"/>
      <c r="AS24" s="496"/>
      <c r="AT24" s="496"/>
      <c r="AU24" s="496"/>
      <c r="AV24" t="s">
        <v>1780</v>
      </c>
      <c r="AW24" t="s">
        <v>1326</v>
      </c>
      <c r="AX24" s="188"/>
    </row>
    <row r="25" spans="1:50" ht="21">
      <c r="A25" t="s">
        <v>238</v>
      </c>
      <c r="B25" t="s">
        <v>237</v>
      </c>
      <c r="C25" s="496"/>
      <c r="D25" s="496" t="s">
        <v>1305</v>
      </c>
      <c r="E25" s="496"/>
      <c r="F25" s="496"/>
      <c r="G25" s="496" t="s">
        <v>1305</v>
      </c>
      <c r="H25" s="496"/>
      <c r="I25" s="496"/>
      <c r="J25" s="496" t="s">
        <v>1305</v>
      </c>
      <c r="K25" s="496"/>
      <c r="L25" s="496"/>
      <c r="M25" s="496" t="s">
        <v>1305</v>
      </c>
      <c r="N25" s="496"/>
      <c r="O25" s="496" t="s">
        <v>1305</v>
      </c>
      <c r="P25" s="496"/>
      <c r="Q25" s="496"/>
      <c r="R25" s="496" t="s">
        <v>1305</v>
      </c>
      <c r="S25" s="496"/>
      <c r="T25" s="496"/>
      <c r="U25" s="496" t="s">
        <v>1305</v>
      </c>
      <c r="V25" s="496"/>
      <c r="W25" s="496"/>
      <c r="X25" s="496"/>
      <c r="Y25" s="496"/>
      <c r="Z25" s="496"/>
      <c r="AA25" s="496"/>
      <c r="AB25" s="496"/>
      <c r="AC25" s="496"/>
      <c r="AD25" s="496"/>
      <c r="AE25" s="496"/>
      <c r="AF25" s="496"/>
      <c r="AG25" s="496"/>
      <c r="AH25" s="496"/>
      <c r="AI25" s="496"/>
      <c r="AJ25" s="496"/>
      <c r="AK25" s="496"/>
      <c r="AL25" s="496"/>
      <c r="AM25" s="496"/>
      <c r="AN25" s="496"/>
      <c r="AO25" s="496"/>
      <c r="AP25" s="496"/>
      <c r="AQ25" s="496"/>
      <c r="AR25" s="496"/>
      <c r="AS25" s="496"/>
      <c r="AT25" s="496"/>
      <c r="AU25" s="496"/>
      <c r="AV25" t="s">
        <v>1781</v>
      </c>
      <c r="AW25" t="s">
        <v>1329</v>
      </c>
      <c r="AX25" s="188"/>
    </row>
    <row r="26" spans="1:50" ht="21">
      <c r="A26" t="s">
        <v>905</v>
      </c>
      <c r="B26" t="s">
        <v>906</v>
      </c>
      <c r="C26" s="496"/>
      <c r="D26" s="496" t="s">
        <v>1305</v>
      </c>
      <c r="E26" s="496"/>
      <c r="F26" s="496"/>
      <c r="G26" s="496" t="s">
        <v>1305</v>
      </c>
      <c r="H26" s="496"/>
      <c r="I26" s="496"/>
      <c r="J26" s="496" t="s">
        <v>1305</v>
      </c>
      <c r="K26" s="496"/>
      <c r="L26" s="496" t="s">
        <v>1305</v>
      </c>
      <c r="M26" s="496"/>
      <c r="N26" s="496"/>
      <c r="O26" s="496" t="s">
        <v>1305</v>
      </c>
      <c r="P26" s="496"/>
      <c r="Q26" s="496"/>
      <c r="R26" s="496" t="s">
        <v>1305</v>
      </c>
      <c r="S26" s="496"/>
      <c r="T26" s="496"/>
      <c r="U26" s="496" t="s">
        <v>1305</v>
      </c>
      <c r="V26" s="496"/>
      <c r="W26" s="496"/>
      <c r="X26" s="496" t="s">
        <v>1305</v>
      </c>
      <c r="Y26" s="496"/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  <c r="AP26" s="496"/>
      <c r="AQ26" s="496"/>
      <c r="AR26" s="496"/>
      <c r="AS26" s="496"/>
      <c r="AT26" s="496"/>
      <c r="AU26" s="496"/>
      <c r="AV26" t="s">
        <v>1325</v>
      </c>
      <c r="AW26" t="s">
        <v>1311</v>
      </c>
      <c r="AX26" s="188"/>
    </row>
    <row r="27" spans="1:50" ht="21">
      <c r="A27" t="s">
        <v>106</v>
      </c>
      <c r="B27" t="s">
        <v>107</v>
      </c>
      <c r="C27" s="496"/>
      <c r="D27" s="496" t="s">
        <v>1305</v>
      </c>
      <c r="E27" s="496"/>
      <c r="F27" s="496"/>
      <c r="G27" s="496" t="s">
        <v>1305</v>
      </c>
      <c r="H27" s="496"/>
      <c r="I27" s="496"/>
      <c r="J27" s="496" t="s">
        <v>1305</v>
      </c>
      <c r="K27" s="496"/>
      <c r="L27" s="496" t="s">
        <v>1305</v>
      </c>
      <c r="M27" s="496"/>
      <c r="N27" s="496"/>
      <c r="O27" s="496" t="s">
        <v>1305</v>
      </c>
      <c r="P27" s="496"/>
      <c r="Q27" s="496"/>
      <c r="R27" s="496" t="s">
        <v>1305</v>
      </c>
      <c r="S27" s="496"/>
      <c r="T27" s="496"/>
      <c r="U27" s="496" t="s">
        <v>1305</v>
      </c>
      <c r="V27" s="496"/>
      <c r="W27" s="496"/>
      <c r="X27" s="496"/>
      <c r="Y27" s="496"/>
      <c r="Z27" s="496"/>
      <c r="AA27" s="496"/>
      <c r="AB27" s="496"/>
      <c r="AC27" s="496"/>
      <c r="AD27" s="496"/>
      <c r="AE27" s="496"/>
      <c r="AF27" s="496"/>
      <c r="AG27" s="496"/>
      <c r="AH27" s="496"/>
      <c r="AI27" s="496"/>
      <c r="AJ27" s="496"/>
      <c r="AK27" s="496"/>
      <c r="AL27" s="496"/>
      <c r="AM27" s="496"/>
      <c r="AN27" s="496"/>
      <c r="AO27" s="496"/>
      <c r="AP27" s="496"/>
      <c r="AQ27" s="496"/>
      <c r="AR27" s="496"/>
      <c r="AS27" s="496"/>
      <c r="AT27" s="496"/>
      <c r="AU27" s="496"/>
      <c r="AV27" t="s">
        <v>1329</v>
      </c>
      <c r="AW27" t="s">
        <v>1328</v>
      </c>
      <c r="AX27" s="188"/>
    </row>
    <row r="28" spans="1:50" ht="21">
      <c r="A28" t="s">
        <v>1210</v>
      </c>
      <c r="B28" t="s">
        <v>1211</v>
      </c>
      <c r="C28" s="496"/>
      <c r="D28" s="496" t="s">
        <v>1305</v>
      </c>
      <c r="E28" s="496"/>
      <c r="F28" s="496"/>
      <c r="G28" s="496"/>
      <c r="H28" s="496" t="s">
        <v>1305</v>
      </c>
      <c r="I28" s="496"/>
      <c r="J28" s="496" t="s">
        <v>1305</v>
      </c>
      <c r="K28" s="496"/>
      <c r="L28" s="496" t="s">
        <v>1305</v>
      </c>
      <c r="M28" s="496"/>
      <c r="N28" s="496"/>
      <c r="O28" s="496" t="s">
        <v>1305</v>
      </c>
      <c r="P28" s="496"/>
      <c r="Q28" s="496"/>
      <c r="R28" s="496" t="s">
        <v>1305</v>
      </c>
      <c r="S28" s="496"/>
      <c r="T28" s="496"/>
      <c r="U28" s="496" t="s">
        <v>1305</v>
      </c>
      <c r="V28" s="496"/>
      <c r="W28" s="496"/>
      <c r="X28" s="496" t="s">
        <v>1305</v>
      </c>
      <c r="Y28" s="496"/>
      <c r="Z28" s="496"/>
      <c r="AA28" s="496"/>
      <c r="AB28" s="496"/>
      <c r="AC28" s="496"/>
      <c r="AD28" s="496"/>
      <c r="AE28" s="496"/>
      <c r="AF28" s="496"/>
      <c r="AG28" s="496"/>
      <c r="AH28" s="496"/>
      <c r="AI28" s="496"/>
      <c r="AJ28" s="496"/>
      <c r="AK28" s="496"/>
      <c r="AL28" s="496"/>
      <c r="AM28" s="496"/>
      <c r="AN28" s="496"/>
      <c r="AO28" s="496"/>
      <c r="AP28" s="496"/>
      <c r="AQ28" s="496"/>
      <c r="AR28" s="496"/>
      <c r="AS28" s="496"/>
      <c r="AT28" s="496"/>
      <c r="AU28" s="496"/>
      <c r="AW28" t="s">
        <v>1311</v>
      </c>
      <c r="AX28" s="188"/>
    </row>
    <row r="29" spans="1:50" ht="21">
      <c r="A29" t="s">
        <v>231</v>
      </c>
      <c r="B29" t="s">
        <v>232</v>
      </c>
      <c r="C29" s="496"/>
      <c r="D29" s="496" t="s">
        <v>1305</v>
      </c>
      <c r="E29" s="496"/>
      <c r="F29" s="496"/>
      <c r="G29" s="496"/>
      <c r="H29" s="496" t="s">
        <v>1305</v>
      </c>
      <c r="I29" s="496"/>
      <c r="J29" s="496"/>
      <c r="K29" s="496" t="s">
        <v>1305</v>
      </c>
      <c r="L29" s="496" t="s">
        <v>1305</v>
      </c>
      <c r="M29" s="496"/>
      <c r="N29" s="496"/>
      <c r="O29" s="496" t="s">
        <v>1305</v>
      </c>
      <c r="P29" s="496"/>
      <c r="Q29" s="496"/>
      <c r="R29" s="496" t="s">
        <v>1305</v>
      </c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AO29" s="496"/>
      <c r="AP29" s="496"/>
      <c r="AQ29" s="496"/>
      <c r="AR29" s="496"/>
      <c r="AS29" s="496"/>
      <c r="AT29" s="496"/>
      <c r="AU29" s="496"/>
      <c r="AW29" s="502"/>
      <c r="AX29" s="188"/>
    </row>
    <row r="30" spans="1:50" ht="21">
      <c r="A30" t="s">
        <v>1282</v>
      </c>
      <c r="B30" t="s">
        <v>1283</v>
      </c>
      <c r="C30" s="496"/>
      <c r="D30" s="496"/>
      <c r="E30" s="496"/>
      <c r="F30" s="496"/>
      <c r="G30" s="496"/>
      <c r="H30" s="496"/>
      <c r="I30" s="496"/>
      <c r="J30" s="496"/>
      <c r="K30" s="496"/>
      <c r="L30" s="496" t="s">
        <v>1305</v>
      </c>
      <c r="M30" s="496"/>
      <c r="N30" s="496"/>
      <c r="O30" s="496" t="s">
        <v>1305</v>
      </c>
      <c r="P30" s="496"/>
      <c r="Q30" s="496"/>
      <c r="R30" s="496" t="s">
        <v>1305</v>
      </c>
      <c r="S30" s="496"/>
      <c r="T30" s="496"/>
      <c r="U30" s="496"/>
      <c r="V30" s="496" t="s">
        <v>1305</v>
      </c>
      <c r="W30" s="496"/>
      <c r="X30" s="496" t="s">
        <v>1305</v>
      </c>
      <c r="Y30" s="496"/>
      <c r="Z30" s="496"/>
      <c r="AA30" s="496"/>
      <c r="AB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AO30" s="496"/>
      <c r="AP30" s="496"/>
      <c r="AQ30" s="496"/>
      <c r="AR30" s="496"/>
      <c r="AS30" s="496"/>
      <c r="AT30" s="496"/>
      <c r="AU30" s="496"/>
      <c r="AW30" t="s">
        <v>1251</v>
      </c>
      <c r="AX30" s="188"/>
    </row>
    <row r="31" spans="1:50" ht="21">
      <c r="B31" t="s">
        <v>1778</v>
      </c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 t="s">
        <v>1305</v>
      </c>
      <c r="N31" s="496"/>
      <c r="O31" s="496"/>
      <c r="P31" s="496" t="s">
        <v>1305</v>
      </c>
      <c r="Q31" s="496"/>
      <c r="R31" s="496" t="s">
        <v>1305</v>
      </c>
      <c r="S31" s="496"/>
      <c r="T31" s="496"/>
      <c r="U31" s="496" t="s">
        <v>1305</v>
      </c>
      <c r="V31" s="496"/>
      <c r="W31" s="496"/>
      <c r="X31" s="496"/>
      <c r="Y31" s="496"/>
      <c r="Z31" s="496"/>
      <c r="AA31" s="496"/>
      <c r="AB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t="s">
        <v>1251</v>
      </c>
      <c r="AW31" t="s">
        <v>1771</v>
      </c>
      <c r="AX31" s="188"/>
    </row>
    <row r="32" spans="1:50" ht="21">
      <c r="A32" t="s">
        <v>187</v>
      </c>
      <c r="B32" t="s">
        <v>188</v>
      </c>
      <c r="C32" s="496"/>
      <c r="D32" s="496" t="s">
        <v>1305</v>
      </c>
      <c r="E32" s="496"/>
      <c r="F32" s="496"/>
      <c r="G32" s="496" t="s">
        <v>1305</v>
      </c>
      <c r="H32" s="496"/>
      <c r="I32" s="496"/>
      <c r="J32" s="496" t="s">
        <v>1305</v>
      </c>
      <c r="K32" s="496"/>
      <c r="L32" s="496" t="s">
        <v>1305</v>
      </c>
      <c r="M32" s="496"/>
      <c r="N32" s="496"/>
      <c r="O32" s="496" t="s">
        <v>1305</v>
      </c>
      <c r="P32" s="496"/>
      <c r="Q32" s="496"/>
      <c r="R32" s="496" t="s">
        <v>1305</v>
      </c>
      <c r="S32" s="496"/>
      <c r="T32" s="496"/>
      <c r="U32" s="496" t="s">
        <v>1305</v>
      </c>
      <c r="V32" s="496"/>
      <c r="W32" s="496"/>
      <c r="X32" s="496"/>
      <c r="Y32" s="496"/>
      <c r="Z32" s="496"/>
      <c r="AA32" s="496"/>
      <c r="AB32" s="496"/>
      <c r="AC32" s="496"/>
      <c r="AD32" s="496"/>
      <c r="AE32" s="496"/>
      <c r="AF32" s="496"/>
      <c r="AG32" s="496"/>
      <c r="AH32" s="496"/>
      <c r="AI32" s="496"/>
      <c r="AJ32" s="496"/>
      <c r="AK32" s="496"/>
      <c r="AL32" s="496"/>
      <c r="AM32" s="496"/>
      <c r="AN32" s="496"/>
      <c r="AO32" s="496"/>
      <c r="AP32" s="496"/>
      <c r="AQ32" s="496"/>
      <c r="AR32" s="496"/>
      <c r="AS32" s="496"/>
      <c r="AT32" s="496"/>
      <c r="AU32" s="496"/>
      <c r="AV32" t="s">
        <v>1782</v>
      </c>
      <c r="AW32" t="s">
        <v>1327</v>
      </c>
      <c r="AX32" s="188"/>
    </row>
    <row r="33" spans="1:50" ht="21">
      <c r="A33" t="s">
        <v>898</v>
      </c>
      <c r="B33" t="s">
        <v>271</v>
      </c>
      <c r="C33" s="496"/>
      <c r="D33" s="496" t="s">
        <v>1305</v>
      </c>
      <c r="E33" s="496"/>
      <c r="F33" s="496"/>
      <c r="G33" s="496" t="s">
        <v>1305</v>
      </c>
      <c r="H33" s="496"/>
      <c r="I33" s="496"/>
      <c r="J33" s="496" t="s">
        <v>1305</v>
      </c>
      <c r="K33" s="496"/>
      <c r="L33" s="496" t="s">
        <v>1305</v>
      </c>
      <c r="M33" s="496"/>
      <c r="N33" s="496"/>
      <c r="O33" s="496" t="s">
        <v>1305</v>
      </c>
      <c r="P33" s="496"/>
      <c r="Q33" s="496"/>
      <c r="R33" s="496" t="s">
        <v>1305</v>
      </c>
      <c r="S33" s="496"/>
      <c r="T33" s="496"/>
      <c r="U33" s="496" t="s">
        <v>1305</v>
      </c>
      <c r="V33" s="496"/>
      <c r="W33" s="496"/>
      <c r="X33" s="496" t="s">
        <v>1305</v>
      </c>
      <c r="Y33" s="496"/>
      <c r="Z33" s="496"/>
      <c r="AA33" s="496"/>
      <c r="AB33" s="496"/>
      <c r="AC33" s="496"/>
      <c r="AD33" s="496"/>
      <c r="AE33" s="496"/>
      <c r="AF33" s="496"/>
      <c r="AG33" s="496"/>
      <c r="AH33" s="496"/>
      <c r="AI33" s="496"/>
      <c r="AJ33" s="496"/>
      <c r="AK33" s="496"/>
      <c r="AL33" s="496"/>
      <c r="AM33" s="496"/>
      <c r="AN33" s="496"/>
      <c r="AO33" s="496"/>
      <c r="AP33" s="496"/>
      <c r="AQ33" s="496"/>
      <c r="AR33" s="496"/>
      <c r="AS33" s="496"/>
      <c r="AT33" s="496"/>
      <c r="AU33" s="496"/>
      <c r="AV33" t="s">
        <v>1779</v>
      </c>
      <c r="AW33" t="s">
        <v>1311</v>
      </c>
      <c r="AX33" s="188"/>
    </row>
    <row r="34" spans="1:50" ht="21"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 t="s">
        <v>1305</v>
      </c>
      <c r="N34" s="496"/>
      <c r="O34" s="496"/>
      <c r="P34" s="496" t="s">
        <v>1310</v>
      </c>
      <c r="Q34" s="496"/>
      <c r="R34" s="496" t="s">
        <v>1305</v>
      </c>
      <c r="S34" s="496"/>
      <c r="T34" s="496"/>
      <c r="U34" s="496"/>
      <c r="V34" s="496"/>
      <c r="W34" s="496"/>
      <c r="X34" s="496"/>
      <c r="Y34" s="496"/>
      <c r="Z34" s="496"/>
      <c r="AA34" s="496"/>
      <c r="AB34" s="496"/>
      <c r="AC34" s="496"/>
      <c r="AD34" s="496"/>
      <c r="AE34" s="496"/>
      <c r="AF34" s="496"/>
      <c r="AG34" s="496"/>
      <c r="AH34" s="496"/>
      <c r="AI34" s="496"/>
      <c r="AJ34" s="496"/>
      <c r="AK34" s="496"/>
      <c r="AL34" s="496"/>
      <c r="AM34" s="496"/>
      <c r="AN34" s="496"/>
      <c r="AO34" s="496"/>
      <c r="AP34" s="496"/>
      <c r="AQ34" s="496"/>
      <c r="AR34" s="496"/>
      <c r="AS34" s="496"/>
      <c r="AT34" s="496"/>
      <c r="AU34" s="496"/>
      <c r="AX34" s="188"/>
    </row>
    <row r="35" spans="1:50" ht="21">
      <c r="A35" t="s">
        <v>1324</v>
      </c>
      <c r="L35" s="496" t="s">
        <v>1305</v>
      </c>
      <c r="M35" s="188"/>
      <c r="N35" s="188"/>
      <c r="O35" s="501" t="s">
        <v>1305</v>
      </c>
      <c r="P35" s="188"/>
      <c r="Q35" s="188"/>
      <c r="R35" s="188" t="s">
        <v>1305</v>
      </c>
      <c r="S35" s="188"/>
      <c r="T35" s="188"/>
      <c r="U35" s="496" t="s">
        <v>1305</v>
      </c>
      <c r="V35" s="188"/>
      <c r="W35" s="188"/>
      <c r="X35" s="501" t="s">
        <v>1305</v>
      </c>
      <c r="Y35" s="188"/>
      <c r="Z35" s="188"/>
      <c r="AA35" s="188"/>
      <c r="AB35" s="188"/>
      <c r="AC35" s="188"/>
      <c r="AD35" s="496"/>
      <c r="AE35" s="188"/>
      <c r="AF35" s="188"/>
      <c r="AG35" s="501"/>
      <c r="AH35" s="188"/>
      <c r="AI35" s="188"/>
      <c r="AJ35" s="188"/>
      <c r="AK35" s="188"/>
      <c r="AL35" s="188"/>
      <c r="AM35" s="496"/>
      <c r="AN35" s="188"/>
      <c r="AO35" s="188"/>
      <c r="AP35" s="501"/>
      <c r="AQ35" s="188"/>
      <c r="AR35" s="188"/>
      <c r="AS35" s="188"/>
      <c r="AT35" s="188"/>
      <c r="AU35" s="188"/>
      <c r="AW35" t="s">
        <v>1330</v>
      </c>
      <c r="AX35" s="188"/>
    </row>
    <row r="36" spans="1:50">
      <c r="A36" t="s">
        <v>1324</v>
      </c>
      <c r="AD36" t="s">
        <v>1325</v>
      </c>
      <c r="AM36" t="s">
        <v>1325</v>
      </c>
      <c r="AV36" t="s">
        <v>1782</v>
      </c>
    </row>
  </sheetData>
  <mergeCells count="20">
    <mergeCell ref="C1:K1"/>
    <mergeCell ref="L1:T1"/>
    <mergeCell ref="C3:E3"/>
    <mergeCell ref="F3:H3"/>
    <mergeCell ref="I3:K3"/>
    <mergeCell ref="L3:N3"/>
    <mergeCell ref="O3:Q3"/>
    <mergeCell ref="R3:T3"/>
    <mergeCell ref="U1:AC1"/>
    <mergeCell ref="U3:W3"/>
    <mergeCell ref="X3:Z3"/>
    <mergeCell ref="AA3:AC3"/>
    <mergeCell ref="AM1:AU1"/>
    <mergeCell ref="AM3:AO3"/>
    <mergeCell ref="AP3:AR3"/>
    <mergeCell ref="AS3:AU3"/>
    <mergeCell ref="AD1:AL1"/>
    <mergeCell ref="AD3:AF3"/>
    <mergeCell ref="AG3:AI3"/>
    <mergeCell ref="AJ3:AL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C58"/>
  <sheetViews>
    <sheetView view="pageBreakPreview" zoomScale="60" zoomScaleNormal="100" workbookViewId="0">
      <selection activeCell="B35" sqref="B35"/>
    </sheetView>
  </sheetViews>
  <sheetFormatPr baseColWidth="10" defaultRowHeight="15"/>
  <cols>
    <col min="1" max="1" width="24.42578125" bestFit="1" customWidth="1"/>
    <col min="2" max="2" width="17.140625" bestFit="1" customWidth="1"/>
    <col min="3" max="20" width="3.7109375" bestFit="1" customWidth="1"/>
  </cols>
  <sheetData>
    <row r="2" spans="1:29" ht="52.5">
      <c r="A2" s="491" t="s">
        <v>921</v>
      </c>
      <c r="B2" s="491" t="s">
        <v>922</v>
      </c>
      <c r="C2" s="492" t="s">
        <v>1291</v>
      </c>
      <c r="D2" s="491" t="s">
        <v>1292</v>
      </c>
      <c r="E2" s="492" t="s">
        <v>1291</v>
      </c>
      <c r="F2" s="491" t="s">
        <v>1292</v>
      </c>
      <c r="G2" s="492" t="s">
        <v>1291</v>
      </c>
      <c r="H2" s="491" t="s">
        <v>1292</v>
      </c>
      <c r="I2" s="492" t="s">
        <v>1291</v>
      </c>
      <c r="J2" s="491" t="s">
        <v>1292</v>
      </c>
      <c r="K2" s="492" t="s">
        <v>1291</v>
      </c>
      <c r="L2" s="491" t="s">
        <v>1292</v>
      </c>
      <c r="M2" s="492" t="s">
        <v>1291</v>
      </c>
      <c r="N2" s="491" t="s">
        <v>1292</v>
      </c>
      <c r="O2" s="492" t="s">
        <v>1291</v>
      </c>
      <c r="P2" s="491" t="s">
        <v>1292</v>
      </c>
      <c r="Q2" s="492" t="s">
        <v>1291</v>
      </c>
      <c r="R2" s="491" t="s">
        <v>1292</v>
      </c>
      <c r="S2" s="492" t="s">
        <v>1291</v>
      </c>
      <c r="T2" s="491" t="s">
        <v>1292</v>
      </c>
      <c r="U2" s="490"/>
      <c r="V2" s="489"/>
      <c r="W2" s="490"/>
      <c r="X2" s="489"/>
      <c r="Y2" s="490"/>
      <c r="Z2" s="489"/>
      <c r="AA2" s="490"/>
      <c r="AB2" s="489"/>
      <c r="AC2" s="490"/>
    </row>
    <row r="3" spans="1:29">
      <c r="A3" s="188" t="s">
        <v>1277</v>
      </c>
      <c r="B3" s="188" t="s">
        <v>1278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</row>
    <row r="4" spans="1:29">
      <c r="A4" s="188" t="s">
        <v>1270</v>
      </c>
      <c r="B4" s="188" t="s">
        <v>1269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</row>
    <row r="5" spans="1:29">
      <c r="A5" s="188" t="s">
        <v>923</v>
      </c>
      <c r="B5" s="188" t="s">
        <v>937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</row>
    <row r="6" spans="1:29">
      <c r="A6" s="188" t="s">
        <v>883</v>
      </c>
      <c r="B6" s="188" t="s">
        <v>884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</row>
    <row r="7" spans="1:29">
      <c r="A7" s="188" t="s">
        <v>891</v>
      </c>
      <c r="B7" s="188" t="s">
        <v>895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</row>
    <row r="8" spans="1:29">
      <c r="A8" s="188" t="s">
        <v>238</v>
      </c>
      <c r="B8" s="188" t="s">
        <v>240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</row>
    <row r="9" spans="1:29">
      <c r="A9" s="188" t="s">
        <v>923</v>
      </c>
      <c r="B9" s="188" t="s">
        <v>934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</row>
    <row r="10" spans="1:29">
      <c r="A10" s="188" t="s">
        <v>887</v>
      </c>
      <c r="B10" s="188" t="s">
        <v>888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</row>
    <row r="11" spans="1:29">
      <c r="A11" s="188" t="s">
        <v>1277</v>
      </c>
      <c r="B11" s="188" t="s">
        <v>1281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</row>
    <row r="12" spans="1:29">
      <c r="A12" s="188" t="s">
        <v>923</v>
      </c>
      <c r="B12" s="188" t="s">
        <v>933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</row>
    <row r="13" spans="1:29">
      <c r="A13" s="188" t="s">
        <v>376</v>
      </c>
      <c r="B13" s="188" t="s">
        <v>133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</row>
    <row r="14" spans="1:29">
      <c r="A14" s="188" t="s">
        <v>782</v>
      </c>
      <c r="B14" s="188" t="s">
        <v>783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</row>
    <row r="15" spans="1:29">
      <c r="A15" s="188" t="s">
        <v>891</v>
      </c>
      <c r="B15" s="188" t="s">
        <v>892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</row>
    <row r="16" spans="1:29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</row>
    <row r="17" spans="1:20">
      <c r="A17" s="188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</row>
    <row r="19" spans="1:20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</row>
    <row r="20" spans="1:20">
      <c r="A20" s="188" t="s">
        <v>238</v>
      </c>
      <c r="B20" s="188" t="s">
        <v>239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</row>
    <row r="21" spans="1:20">
      <c r="A21" s="188" t="s">
        <v>379</v>
      </c>
      <c r="B21" s="188" t="s">
        <v>380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</row>
    <row r="22" spans="1:20">
      <c r="A22" s="188" t="s">
        <v>238</v>
      </c>
      <c r="B22" s="188" t="s">
        <v>237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</row>
    <row r="23" spans="1:20">
      <c r="A23" s="188" t="s">
        <v>473</v>
      </c>
      <c r="B23" s="188" t="s">
        <v>474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</row>
    <row r="24" spans="1:20">
      <c r="A24" s="188" t="s">
        <v>901</v>
      </c>
      <c r="B24" s="188" t="s">
        <v>902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</row>
    <row r="25" spans="1:20">
      <c r="A25" s="188" t="s">
        <v>905</v>
      </c>
      <c r="B25" s="188" t="s">
        <v>906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</row>
    <row r="26" spans="1:20">
      <c r="A26" s="188" t="s">
        <v>106</v>
      </c>
      <c r="B26" s="188" t="s">
        <v>107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</row>
    <row r="27" spans="1:20">
      <c r="A27" s="188" t="s">
        <v>1210</v>
      </c>
      <c r="B27" s="188" t="s">
        <v>1211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</row>
    <row r="28" spans="1:20">
      <c r="A28" s="188" t="s">
        <v>231</v>
      </c>
      <c r="B28" s="188" t="s">
        <v>232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</row>
    <row r="29" spans="1:20">
      <c r="A29" s="188" t="s">
        <v>1282</v>
      </c>
      <c r="B29" s="188" t="s">
        <v>1283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</row>
    <row r="30" spans="1:20">
      <c r="A30" s="188" t="s">
        <v>1111</v>
      </c>
      <c r="B30" s="188" t="s">
        <v>1112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</row>
    <row r="31" spans="1:20">
      <c r="A31" s="188" t="s">
        <v>187</v>
      </c>
      <c r="B31" s="188" t="s">
        <v>188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</row>
    <row r="32" spans="1:20">
      <c r="A32" s="188" t="s">
        <v>898</v>
      </c>
      <c r="B32" s="188" t="s">
        <v>271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</row>
    <row r="33" spans="1:20">
      <c r="A33" s="188"/>
      <c r="B33" s="188" t="s">
        <v>1293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</row>
    <row r="34" spans="1:20">
      <c r="A34" s="188" t="s">
        <v>337</v>
      </c>
      <c r="B34" s="188" t="s">
        <v>1302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</row>
    <row r="35" spans="1:20">
      <c r="A35" s="188"/>
      <c r="B35" s="188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</row>
    <row r="36" spans="1:20">
      <c r="A36" s="188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</row>
    <row r="37" spans="1:20">
      <c r="A37" s="172" t="s">
        <v>59</v>
      </c>
      <c r="B37" s="172" t="s">
        <v>60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</row>
    <row r="38" spans="1:20">
      <c r="A38" s="172" t="s">
        <v>878</v>
      </c>
      <c r="B38" s="172" t="s">
        <v>879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</row>
    <row r="39" spans="1:20">
      <c r="A39" s="172" t="s">
        <v>485</v>
      </c>
      <c r="B39" s="172" t="s">
        <v>486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</row>
    <row r="40" spans="1:20">
      <c r="A40" s="172" t="s">
        <v>261</v>
      </c>
      <c r="B40" s="172" t="s">
        <v>262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</row>
    <row r="41" spans="1:20">
      <c r="A41" s="172" t="s">
        <v>383</v>
      </c>
      <c r="B41" s="172" t="s">
        <v>384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</row>
    <row r="42" spans="1:20">
      <c r="A42" s="488" t="s">
        <v>896</v>
      </c>
      <c r="B42" s="172" t="s">
        <v>897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</row>
    <row r="43" spans="1:20">
      <c r="A43" s="172" t="s">
        <v>500</v>
      </c>
      <c r="B43" s="172" t="s">
        <v>112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</row>
    <row r="44" spans="1:20">
      <c r="A44" s="172" t="s">
        <v>422</v>
      </c>
      <c r="B44" s="172" t="s">
        <v>423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</row>
    <row r="45" spans="1:20">
      <c r="A45" s="172" t="s">
        <v>542</v>
      </c>
      <c r="B45" s="172" t="s">
        <v>211</v>
      </c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</row>
    <row r="46" spans="1:20">
      <c r="A46" s="172" t="s">
        <v>22</v>
      </c>
      <c r="B46" s="172" t="s">
        <v>23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</row>
    <row r="47" spans="1:20">
      <c r="A47" s="172" t="s">
        <v>100</v>
      </c>
      <c r="B47" s="172" t="s">
        <v>101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</row>
    <row r="48" spans="1:20">
      <c r="A48" s="172" t="s">
        <v>570</v>
      </c>
      <c r="B48" s="172" t="s">
        <v>571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</row>
    <row r="49" spans="1:20">
      <c r="A49" s="172" t="s">
        <v>344</v>
      </c>
      <c r="B49" s="172" t="s">
        <v>388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</row>
    <row r="50" spans="1:20">
      <c r="A50" s="188" t="s">
        <v>1287</v>
      </c>
      <c r="B50" s="172" t="s">
        <v>1286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</row>
    <row r="51" spans="1:20">
      <c r="A51" s="188"/>
      <c r="B51" s="188" t="s">
        <v>1312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</row>
    <row r="52" spans="1:20">
      <c r="A52" s="188"/>
      <c r="B52" s="188" t="s">
        <v>1322</v>
      </c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</row>
    <row r="53" spans="1:20">
      <c r="A53" s="188" t="s">
        <v>1320</v>
      </c>
      <c r="B53" s="188" t="s">
        <v>1313</v>
      </c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</row>
    <row r="54" spans="1:20">
      <c r="A54" s="188" t="s">
        <v>1321</v>
      </c>
      <c r="B54" s="188" t="s">
        <v>1314</v>
      </c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</row>
    <row r="55" spans="1:20">
      <c r="A55" s="188"/>
      <c r="B55" s="188" t="s">
        <v>1315</v>
      </c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</row>
    <row r="56" spans="1:20">
      <c r="A56" s="188" t="s">
        <v>1318</v>
      </c>
      <c r="B56" s="188" t="s">
        <v>696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</row>
    <row r="57" spans="1:20">
      <c r="A57" s="188" t="s">
        <v>1319</v>
      </c>
      <c r="B57" s="188" t="s">
        <v>1316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</row>
    <row r="58" spans="1:20">
      <c r="A58" s="188"/>
      <c r="B58" s="188" t="s">
        <v>1317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</row>
  </sheetData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43"/>
  <sheetViews>
    <sheetView workbookViewId="0">
      <selection activeCell="C16" sqref="C16"/>
    </sheetView>
  </sheetViews>
  <sheetFormatPr baseColWidth="10" defaultRowHeight="15"/>
  <sheetData>
    <row r="1" spans="1:61">
      <c r="A1" t="s">
        <v>1356</v>
      </c>
      <c r="B1" t="s">
        <v>1357</v>
      </c>
      <c r="C1" t="s">
        <v>1358</v>
      </c>
      <c r="D1" t="s">
        <v>1359</v>
      </c>
      <c r="E1" t="s">
        <v>1360</v>
      </c>
      <c r="F1" t="s">
        <v>1361</v>
      </c>
      <c r="G1" t="s">
        <v>1362</v>
      </c>
      <c r="H1" t="s">
        <v>1363</v>
      </c>
      <c r="I1" t="s">
        <v>1364</v>
      </c>
      <c r="J1" t="s">
        <v>1</v>
      </c>
      <c r="K1" t="s">
        <v>0</v>
      </c>
      <c r="L1" t="s">
        <v>1365</v>
      </c>
      <c r="M1" t="s">
        <v>1366</v>
      </c>
      <c r="N1" t="s">
        <v>1367</v>
      </c>
      <c r="O1" t="s">
        <v>1368</v>
      </c>
      <c r="P1" t="s">
        <v>1369</v>
      </c>
      <c r="Q1" t="s">
        <v>1370</v>
      </c>
      <c r="R1" t="s">
        <v>1371</v>
      </c>
      <c r="S1" t="s">
        <v>1372</v>
      </c>
      <c r="T1" t="s">
        <v>1373</v>
      </c>
      <c r="U1" t="s">
        <v>1374</v>
      </c>
      <c r="V1" t="s">
        <v>1375</v>
      </c>
      <c r="W1" t="s">
        <v>1376</v>
      </c>
      <c r="X1" t="s">
        <v>1377</v>
      </c>
      <c r="Y1" t="s">
        <v>1378</v>
      </c>
      <c r="Z1" t="s">
        <v>1379</v>
      </c>
      <c r="AA1" t="s">
        <v>1380</v>
      </c>
      <c r="AB1" t="s">
        <v>1381</v>
      </c>
      <c r="AC1" t="s">
        <v>1382</v>
      </c>
      <c r="AD1" t="s">
        <v>1383</v>
      </c>
      <c r="AE1" t="s">
        <v>1384</v>
      </c>
      <c r="AF1" t="s">
        <v>1385</v>
      </c>
      <c r="AG1" t="s">
        <v>2</v>
      </c>
      <c r="AH1" t="s">
        <v>1386</v>
      </c>
      <c r="AI1" t="s">
        <v>940</v>
      </c>
      <c r="AJ1" t="s">
        <v>3</v>
      </c>
      <c r="AK1" t="s">
        <v>1387</v>
      </c>
      <c r="AL1" t="s">
        <v>1388</v>
      </c>
      <c r="AM1" t="s">
        <v>1389</v>
      </c>
      <c r="AN1" t="s">
        <v>1390</v>
      </c>
      <c r="AO1" t="s">
        <v>1391</v>
      </c>
      <c r="AP1" t="s">
        <v>1392</v>
      </c>
      <c r="AQ1" t="s">
        <v>1393</v>
      </c>
      <c r="AR1" t="s">
        <v>1394</v>
      </c>
      <c r="AS1" t="s">
        <v>4</v>
      </c>
      <c r="AT1" t="s">
        <v>1395</v>
      </c>
      <c r="AU1" t="s">
        <v>1396</v>
      </c>
      <c r="AV1" t="s">
        <v>1397</v>
      </c>
      <c r="AW1" t="s">
        <v>1398</v>
      </c>
      <c r="AX1" t="s">
        <v>1396</v>
      </c>
      <c r="AY1" t="s">
        <v>1394</v>
      </c>
      <c r="AZ1" t="s">
        <v>4</v>
      </c>
      <c r="BA1" t="s">
        <v>1399</v>
      </c>
      <c r="BB1" t="s">
        <v>1400</v>
      </c>
      <c r="BC1" t="s">
        <v>1401</v>
      </c>
      <c r="BD1" t="s">
        <v>1402</v>
      </c>
      <c r="BE1" t="s">
        <v>1403</v>
      </c>
      <c r="BF1" t="s">
        <v>1404</v>
      </c>
      <c r="BG1" t="s">
        <v>1405</v>
      </c>
      <c r="BH1" t="s">
        <v>1406</v>
      </c>
      <c r="BI1" t="s">
        <v>1407</v>
      </c>
    </row>
    <row r="2" spans="1:61">
      <c r="A2">
        <v>18421743</v>
      </c>
      <c r="B2">
        <v>17243441</v>
      </c>
      <c r="C2" t="s">
        <v>1408</v>
      </c>
      <c r="D2" t="s">
        <v>1354</v>
      </c>
      <c r="E2" t="s">
        <v>1409</v>
      </c>
      <c r="F2">
        <v>290</v>
      </c>
      <c r="G2" t="s">
        <v>1410</v>
      </c>
      <c r="H2" t="s">
        <v>1411</v>
      </c>
      <c r="I2" t="s">
        <v>1412</v>
      </c>
      <c r="J2" t="s">
        <v>1408</v>
      </c>
      <c r="K2" t="s">
        <v>1354</v>
      </c>
      <c r="L2" t="s">
        <v>1413</v>
      </c>
      <c r="M2">
        <v>11138718</v>
      </c>
      <c r="N2" t="s">
        <v>1414</v>
      </c>
      <c r="O2" t="s">
        <v>1415</v>
      </c>
      <c r="P2" t="s">
        <v>1416</v>
      </c>
      <c r="Q2" t="s">
        <v>1417</v>
      </c>
      <c r="R2" s="509">
        <v>45579</v>
      </c>
      <c r="S2">
        <v>0</v>
      </c>
      <c r="T2">
        <v>0</v>
      </c>
      <c r="U2">
        <v>0</v>
      </c>
      <c r="V2">
        <v>290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 t="s">
        <v>1418</v>
      </c>
      <c r="AH2">
        <v>0</v>
      </c>
      <c r="AI2">
        <v>78510</v>
      </c>
      <c r="AJ2" t="s">
        <v>1419</v>
      </c>
      <c r="AK2" t="s">
        <v>1420</v>
      </c>
      <c r="AL2">
        <v>0</v>
      </c>
      <c r="AM2">
        <v>0</v>
      </c>
      <c r="AN2" s="509">
        <v>41318</v>
      </c>
      <c r="AO2" t="s">
        <v>1421</v>
      </c>
      <c r="AP2" t="s">
        <v>870</v>
      </c>
      <c r="AQ2" t="s">
        <v>1414</v>
      </c>
      <c r="AR2" t="s">
        <v>1421</v>
      </c>
      <c r="AS2" t="s">
        <v>1414</v>
      </c>
      <c r="AT2" t="s">
        <v>965</v>
      </c>
      <c r="AU2" t="s">
        <v>1422</v>
      </c>
      <c r="AV2" t="s">
        <v>965</v>
      </c>
      <c r="AW2" t="s">
        <v>1423</v>
      </c>
      <c r="AX2">
        <v>0</v>
      </c>
      <c r="AY2">
        <v>0</v>
      </c>
      <c r="AZ2">
        <v>0</v>
      </c>
      <c r="BA2" t="s">
        <v>20</v>
      </c>
      <c r="BB2">
        <v>0</v>
      </c>
      <c r="BC2">
        <v>0</v>
      </c>
      <c r="BD2">
        <v>0</v>
      </c>
      <c r="BE2">
        <v>0</v>
      </c>
      <c r="BF2" t="s">
        <v>1424</v>
      </c>
      <c r="BG2" t="s">
        <v>1425</v>
      </c>
      <c r="BH2" t="s">
        <v>1426</v>
      </c>
      <c r="BI2" t="s">
        <v>1427</v>
      </c>
    </row>
    <row r="3" spans="1:61">
      <c r="A3">
        <v>18245949</v>
      </c>
      <c r="B3">
        <v>17078877</v>
      </c>
      <c r="C3" t="s">
        <v>48</v>
      </c>
      <c r="D3" t="s">
        <v>1353</v>
      </c>
      <c r="E3" t="s">
        <v>1409</v>
      </c>
      <c r="F3">
        <v>250</v>
      </c>
      <c r="G3" t="s">
        <v>1428</v>
      </c>
      <c r="H3" t="s">
        <v>1429</v>
      </c>
      <c r="I3" t="s">
        <v>1430</v>
      </c>
      <c r="J3" t="s">
        <v>295</v>
      </c>
      <c r="K3" t="s">
        <v>1431</v>
      </c>
      <c r="L3" t="s">
        <v>1413</v>
      </c>
      <c r="M3">
        <v>13148290</v>
      </c>
      <c r="N3" t="s">
        <v>1432</v>
      </c>
      <c r="O3" t="s">
        <v>1415</v>
      </c>
      <c r="P3" t="s">
        <v>1416</v>
      </c>
      <c r="Q3" t="s">
        <v>1433</v>
      </c>
      <c r="R3" s="509">
        <v>45570</v>
      </c>
      <c r="S3">
        <v>0</v>
      </c>
      <c r="T3">
        <v>250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 t="s">
        <v>1434</v>
      </c>
      <c r="AH3">
        <v>0</v>
      </c>
      <c r="AI3">
        <v>78780</v>
      </c>
      <c r="AJ3" t="s">
        <v>20</v>
      </c>
      <c r="AK3" t="s">
        <v>1420</v>
      </c>
      <c r="AL3">
        <v>0</v>
      </c>
      <c r="AM3">
        <v>0</v>
      </c>
      <c r="AN3" s="509">
        <v>42629</v>
      </c>
      <c r="AO3" t="s">
        <v>1435</v>
      </c>
      <c r="AP3" t="s">
        <v>870</v>
      </c>
      <c r="AQ3" t="s">
        <v>1432</v>
      </c>
      <c r="AR3" t="s">
        <v>1435</v>
      </c>
      <c r="AS3" t="s">
        <v>1432</v>
      </c>
      <c r="AT3" t="s">
        <v>965</v>
      </c>
      <c r="AU3" t="s">
        <v>1436</v>
      </c>
      <c r="AV3" t="s">
        <v>965</v>
      </c>
      <c r="AW3">
        <v>0</v>
      </c>
      <c r="AX3" t="s">
        <v>1437</v>
      </c>
      <c r="AY3" t="s">
        <v>1438</v>
      </c>
      <c r="AZ3" t="s">
        <v>1439</v>
      </c>
      <c r="BA3" t="s">
        <v>20</v>
      </c>
      <c r="BB3" t="s">
        <v>1440</v>
      </c>
      <c r="BC3">
        <v>0</v>
      </c>
      <c r="BD3">
        <v>50</v>
      </c>
      <c r="BE3" t="s">
        <v>1441</v>
      </c>
      <c r="BF3" t="s">
        <v>1424</v>
      </c>
      <c r="BG3" t="s">
        <v>1425</v>
      </c>
      <c r="BH3" t="s">
        <v>1442</v>
      </c>
      <c r="BI3" t="s">
        <v>1443</v>
      </c>
    </row>
    <row r="4" spans="1:61">
      <c r="A4">
        <v>18342163</v>
      </c>
      <c r="B4">
        <v>17169194</v>
      </c>
      <c r="C4" t="s">
        <v>48</v>
      </c>
      <c r="D4" t="s">
        <v>1353</v>
      </c>
      <c r="E4" t="s">
        <v>1409</v>
      </c>
      <c r="F4">
        <v>250</v>
      </c>
      <c r="G4" t="s">
        <v>1410</v>
      </c>
      <c r="H4" t="s">
        <v>1429</v>
      </c>
      <c r="I4" t="s">
        <v>1444</v>
      </c>
      <c r="J4" t="s">
        <v>48</v>
      </c>
      <c r="K4" t="s">
        <v>1353</v>
      </c>
      <c r="L4" t="s">
        <v>1413</v>
      </c>
      <c r="M4">
        <v>13148305</v>
      </c>
      <c r="N4" t="s">
        <v>1432</v>
      </c>
      <c r="O4" t="s">
        <v>1415</v>
      </c>
      <c r="P4" t="s">
        <v>1416</v>
      </c>
      <c r="Q4" t="s">
        <v>1433</v>
      </c>
      <c r="R4" s="509">
        <v>45574</v>
      </c>
      <c r="S4">
        <v>0</v>
      </c>
      <c r="T4">
        <v>250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 t="s">
        <v>1434</v>
      </c>
      <c r="AH4">
        <v>0</v>
      </c>
      <c r="AI4">
        <v>78780</v>
      </c>
      <c r="AJ4" t="s">
        <v>20</v>
      </c>
      <c r="AK4" t="s">
        <v>1420</v>
      </c>
      <c r="AL4">
        <v>0</v>
      </c>
      <c r="AM4">
        <v>0</v>
      </c>
      <c r="AN4" s="509">
        <v>42629</v>
      </c>
      <c r="AO4" t="s">
        <v>1435</v>
      </c>
      <c r="AP4" t="s">
        <v>870</v>
      </c>
      <c r="AQ4" t="s">
        <v>1432</v>
      </c>
      <c r="AR4" t="s">
        <v>1435</v>
      </c>
      <c r="AS4" t="s">
        <v>1432</v>
      </c>
      <c r="AT4" t="s">
        <v>965</v>
      </c>
      <c r="AU4" t="s">
        <v>1436</v>
      </c>
      <c r="AV4" t="s">
        <v>965</v>
      </c>
      <c r="AW4">
        <v>0</v>
      </c>
      <c r="AX4" t="s">
        <v>1437</v>
      </c>
      <c r="AY4" t="s">
        <v>1438</v>
      </c>
      <c r="AZ4" t="s">
        <v>1439</v>
      </c>
      <c r="BA4" t="s">
        <v>20</v>
      </c>
      <c r="BB4" t="s">
        <v>1440</v>
      </c>
      <c r="BC4">
        <v>0</v>
      </c>
      <c r="BD4">
        <v>50</v>
      </c>
      <c r="BE4" t="s">
        <v>1441</v>
      </c>
      <c r="BF4" t="s">
        <v>1424</v>
      </c>
      <c r="BG4" t="s">
        <v>1425</v>
      </c>
      <c r="BH4" t="s">
        <v>1442</v>
      </c>
      <c r="BI4" t="s">
        <v>1445</v>
      </c>
    </row>
    <row r="5" spans="1:61">
      <c r="A5">
        <v>18171772</v>
      </c>
      <c r="B5">
        <v>17008752</v>
      </c>
      <c r="C5" t="s">
        <v>1446</v>
      </c>
      <c r="D5" t="s">
        <v>1344</v>
      </c>
      <c r="E5" t="s">
        <v>1409</v>
      </c>
      <c r="F5">
        <v>240</v>
      </c>
      <c r="G5" t="s">
        <v>1428</v>
      </c>
      <c r="H5" t="s">
        <v>1447</v>
      </c>
      <c r="I5" t="s">
        <v>1448</v>
      </c>
      <c r="J5" t="s">
        <v>1446</v>
      </c>
      <c r="K5" t="s">
        <v>1344</v>
      </c>
      <c r="L5" t="s">
        <v>1413</v>
      </c>
      <c r="M5">
        <v>13122101</v>
      </c>
      <c r="N5" t="s">
        <v>1449</v>
      </c>
      <c r="O5" t="s">
        <v>1415</v>
      </c>
      <c r="P5" t="s">
        <v>1416</v>
      </c>
      <c r="Q5" t="s">
        <v>1450</v>
      </c>
      <c r="R5" s="509">
        <v>45566</v>
      </c>
      <c r="S5">
        <v>0</v>
      </c>
      <c r="T5">
        <v>0</v>
      </c>
      <c r="U5">
        <v>0</v>
      </c>
      <c r="V5">
        <v>0</v>
      </c>
      <c r="W5">
        <v>350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 t="s">
        <v>1451</v>
      </c>
      <c r="AH5">
        <v>0</v>
      </c>
      <c r="AI5">
        <v>78780</v>
      </c>
      <c r="AJ5" t="s">
        <v>20</v>
      </c>
      <c r="AK5" t="s">
        <v>1420</v>
      </c>
      <c r="AL5">
        <v>0</v>
      </c>
      <c r="AM5">
        <v>0</v>
      </c>
      <c r="AN5" s="509">
        <v>39996</v>
      </c>
      <c r="AO5" t="s">
        <v>1452</v>
      </c>
      <c r="AP5" t="s">
        <v>1453</v>
      </c>
      <c r="AQ5" t="s">
        <v>1449</v>
      </c>
      <c r="AR5" t="s">
        <v>1452</v>
      </c>
      <c r="AS5" t="s">
        <v>1449</v>
      </c>
      <c r="AT5" t="s">
        <v>965</v>
      </c>
      <c r="AU5" t="s">
        <v>1454</v>
      </c>
      <c r="AV5" t="s">
        <v>965</v>
      </c>
      <c r="AW5">
        <v>0</v>
      </c>
      <c r="AX5" t="s">
        <v>1455</v>
      </c>
      <c r="AY5" t="s">
        <v>1456</v>
      </c>
      <c r="AZ5" t="s">
        <v>1457</v>
      </c>
      <c r="BA5" t="s">
        <v>20</v>
      </c>
      <c r="BB5">
        <v>0</v>
      </c>
      <c r="BC5">
        <v>0</v>
      </c>
      <c r="BD5">
        <v>0</v>
      </c>
      <c r="BE5">
        <v>0</v>
      </c>
      <c r="BF5" t="s">
        <v>1458</v>
      </c>
      <c r="BG5" t="s">
        <v>1425</v>
      </c>
      <c r="BH5" t="s">
        <v>1442</v>
      </c>
      <c r="BI5" t="s">
        <v>1459</v>
      </c>
    </row>
    <row r="6" spans="1:61">
      <c r="A6">
        <v>18256635</v>
      </c>
      <c r="B6">
        <v>17088825</v>
      </c>
      <c r="C6" t="s">
        <v>320</v>
      </c>
      <c r="D6" t="s">
        <v>1350</v>
      </c>
      <c r="E6" t="s">
        <v>1409</v>
      </c>
      <c r="F6">
        <v>300</v>
      </c>
      <c r="G6" t="s">
        <v>1410</v>
      </c>
      <c r="H6" t="s">
        <v>1460</v>
      </c>
      <c r="I6" t="s">
        <v>1461</v>
      </c>
      <c r="J6" t="s">
        <v>320</v>
      </c>
      <c r="K6" t="s">
        <v>1350</v>
      </c>
      <c r="L6" t="s">
        <v>1413</v>
      </c>
      <c r="M6">
        <v>12819283</v>
      </c>
      <c r="N6" t="s">
        <v>1462</v>
      </c>
      <c r="O6" t="s">
        <v>1415</v>
      </c>
      <c r="P6" t="s">
        <v>1416</v>
      </c>
      <c r="Q6" t="s">
        <v>1450</v>
      </c>
      <c r="R6" s="509">
        <v>45570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330</v>
      </c>
      <c r="AC6">
        <v>0</v>
      </c>
      <c r="AD6">
        <v>0</v>
      </c>
      <c r="AE6">
        <v>0</v>
      </c>
      <c r="AF6">
        <v>0</v>
      </c>
      <c r="AG6" t="s">
        <v>1463</v>
      </c>
      <c r="AH6">
        <v>0</v>
      </c>
      <c r="AI6">
        <v>78570</v>
      </c>
      <c r="AJ6" t="s">
        <v>62</v>
      </c>
      <c r="AK6" t="s">
        <v>1420</v>
      </c>
      <c r="AL6">
        <v>0</v>
      </c>
      <c r="AM6">
        <v>0</v>
      </c>
      <c r="AN6" s="509">
        <v>39981</v>
      </c>
      <c r="AO6" t="s">
        <v>1464</v>
      </c>
      <c r="AP6" t="s">
        <v>870</v>
      </c>
      <c r="AQ6" t="s">
        <v>1462</v>
      </c>
      <c r="AR6" t="s">
        <v>1465</v>
      </c>
      <c r="AS6" t="s">
        <v>1462</v>
      </c>
      <c r="AT6" t="s">
        <v>965</v>
      </c>
      <c r="AU6" t="s">
        <v>1466</v>
      </c>
      <c r="AV6" t="s">
        <v>965</v>
      </c>
      <c r="AW6" t="s">
        <v>1467</v>
      </c>
      <c r="AX6" t="s">
        <v>1468</v>
      </c>
      <c r="AY6" t="s">
        <v>1469</v>
      </c>
      <c r="AZ6" t="s">
        <v>1470</v>
      </c>
      <c r="BA6" t="s">
        <v>20</v>
      </c>
      <c r="BB6" t="s">
        <v>1331</v>
      </c>
      <c r="BC6">
        <v>0</v>
      </c>
      <c r="BD6">
        <v>100</v>
      </c>
      <c r="BE6">
        <v>0</v>
      </c>
      <c r="BF6" t="s">
        <v>1424</v>
      </c>
      <c r="BG6" t="s">
        <v>1425</v>
      </c>
      <c r="BH6" t="s">
        <v>1471</v>
      </c>
      <c r="BI6" t="s">
        <v>1472</v>
      </c>
    </row>
    <row r="7" spans="1:61">
      <c r="A7">
        <v>18133285</v>
      </c>
      <c r="B7">
        <v>16972290</v>
      </c>
      <c r="C7" t="s">
        <v>237</v>
      </c>
      <c r="D7" t="s">
        <v>238</v>
      </c>
      <c r="E7" t="s">
        <v>1409</v>
      </c>
      <c r="F7">
        <v>220.2</v>
      </c>
      <c r="G7" t="s">
        <v>1410</v>
      </c>
      <c r="H7" t="s">
        <v>1411</v>
      </c>
      <c r="I7" t="s">
        <v>1473</v>
      </c>
      <c r="J7" t="s">
        <v>237</v>
      </c>
      <c r="K7" t="s">
        <v>238</v>
      </c>
      <c r="L7" t="s">
        <v>1413</v>
      </c>
      <c r="M7">
        <v>9995513</v>
      </c>
      <c r="N7" t="s">
        <v>236</v>
      </c>
      <c r="O7" t="s">
        <v>1415</v>
      </c>
      <c r="P7" t="s">
        <v>1416</v>
      </c>
      <c r="Q7" t="s">
        <v>1474</v>
      </c>
      <c r="R7" s="509">
        <v>45565</v>
      </c>
      <c r="S7">
        <v>0</v>
      </c>
      <c r="T7">
        <v>0</v>
      </c>
      <c r="U7">
        <v>0</v>
      </c>
      <c r="V7">
        <v>290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 t="s">
        <v>235</v>
      </c>
      <c r="AH7">
        <v>0</v>
      </c>
      <c r="AI7">
        <v>78780</v>
      </c>
      <c r="AJ7" t="s">
        <v>20</v>
      </c>
      <c r="AK7" t="s">
        <v>1420</v>
      </c>
      <c r="AL7">
        <v>0</v>
      </c>
      <c r="AM7">
        <v>0</v>
      </c>
      <c r="AN7" s="509">
        <v>41455</v>
      </c>
      <c r="AO7" t="s">
        <v>1475</v>
      </c>
      <c r="AP7" t="s">
        <v>870</v>
      </c>
      <c r="AQ7" t="s">
        <v>236</v>
      </c>
      <c r="AR7" t="s">
        <v>1476</v>
      </c>
      <c r="AS7">
        <v>0</v>
      </c>
      <c r="AT7" t="s">
        <v>965</v>
      </c>
      <c r="AU7">
        <v>0</v>
      </c>
      <c r="AV7" t="s">
        <v>965</v>
      </c>
      <c r="AW7" t="s">
        <v>580</v>
      </c>
      <c r="AX7">
        <v>0</v>
      </c>
      <c r="AY7">
        <v>0</v>
      </c>
      <c r="AZ7">
        <v>0</v>
      </c>
      <c r="BA7" t="s">
        <v>20</v>
      </c>
      <c r="BB7" t="s">
        <v>1477</v>
      </c>
      <c r="BC7">
        <v>0</v>
      </c>
      <c r="BD7">
        <v>50</v>
      </c>
      <c r="BE7">
        <v>0</v>
      </c>
      <c r="BF7" t="s">
        <v>1424</v>
      </c>
      <c r="BG7" t="s">
        <v>1425</v>
      </c>
      <c r="BH7">
        <v>0</v>
      </c>
      <c r="BI7" t="s">
        <v>1478</v>
      </c>
    </row>
    <row r="8" spans="1:61">
      <c r="A8">
        <v>18133286</v>
      </c>
      <c r="B8">
        <v>16972290</v>
      </c>
      <c r="C8" t="s">
        <v>239</v>
      </c>
      <c r="D8" t="s">
        <v>238</v>
      </c>
      <c r="E8" t="s">
        <v>1409</v>
      </c>
      <c r="F8">
        <v>220.2</v>
      </c>
      <c r="G8" t="s">
        <v>1410</v>
      </c>
      <c r="H8" t="s">
        <v>1411</v>
      </c>
      <c r="I8" t="s">
        <v>1473</v>
      </c>
      <c r="J8" t="s">
        <v>237</v>
      </c>
      <c r="K8" t="s">
        <v>238</v>
      </c>
      <c r="L8" t="s">
        <v>1413</v>
      </c>
      <c r="M8">
        <v>9995513</v>
      </c>
      <c r="N8" t="s">
        <v>236</v>
      </c>
      <c r="O8" t="s">
        <v>1415</v>
      </c>
      <c r="P8" t="s">
        <v>1416</v>
      </c>
      <c r="Q8" t="s">
        <v>1474</v>
      </c>
      <c r="R8" s="509">
        <v>45565</v>
      </c>
      <c r="S8">
        <v>0</v>
      </c>
      <c r="T8">
        <v>0</v>
      </c>
      <c r="U8">
        <v>0</v>
      </c>
      <c r="V8">
        <v>290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 t="s">
        <v>235</v>
      </c>
      <c r="AH8">
        <v>0</v>
      </c>
      <c r="AI8">
        <v>78780</v>
      </c>
      <c r="AJ8" t="s">
        <v>20</v>
      </c>
      <c r="AK8" t="s">
        <v>1420</v>
      </c>
      <c r="AL8">
        <v>0</v>
      </c>
      <c r="AM8">
        <v>0</v>
      </c>
      <c r="AN8" s="509">
        <v>42069</v>
      </c>
      <c r="AO8" t="s">
        <v>1475</v>
      </c>
      <c r="AP8" t="s">
        <v>870</v>
      </c>
      <c r="AQ8" t="s">
        <v>236</v>
      </c>
      <c r="AR8" t="s">
        <v>1476</v>
      </c>
      <c r="AS8">
        <v>0</v>
      </c>
      <c r="AT8" t="s">
        <v>965</v>
      </c>
      <c r="AU8">
        <v>0</v>
      </c>
      <c r="AV8" t="s">
        <v>965</v>
      </c>
      <c r="AW8" t="s">
        <v>579</v>
      </c>
      <c r="AX8">
        <v>0</v>
      </c>
      <c r="AY8">
        <v>0</v>
      </c>
      <c r="AZ8">
        <v>0</v>
      </c>
      <c r="BA8" t="s">
        <v>20</v>
      </c>
      <c r="BB8" t="s">
        <v>1477</v>
      </c>
      <c r="BC8">
        <v>0</v>
      </c>
      <c r="BD8">
        <v>50</v>
      </c>
      <c r="BE8">
        <v>0</v>
      </c>
      <c r="BF8" t="s">
        <v>1424</v>
      </c>
      <c r="BG8" t="s">
        <v>1425</v>
      </c>
      <c r="BH8">
        <v>0</v>
      </c>
      <c r="BI8" t="s">
        <v>1478</v>
      </c>
    </row>
    <row r="9" spans="1:61">
      <c r="A9">
        <v>18133287</v>
      </c>
      <c r="B9">
        <v>16972290</v>
      </c>
      <c r="C9" t="s">
        <v>240</v>
      </c>
      <c r="D9" t="s">
        <v>238</v>
      </c>
      <c r="E9" t="s">
        <v>1409</v>
      </c>
      <c r="F9">
        <v>180.2</v>
      </c>
      <c r="G9" t="s">
        <v>1410</v>
      </c>
      <c r="H9" t="s">
        <v>1429</v>
      </c>
      <c r="I9" t="s">
        <v>1473</v>
      </c>
      <c r="J9" t="s">
        <v>237</v>
      </c>
      <c r="K9" t="s">
        <v>238</v>
      </c>
      <c r="L9" t="s">
        <v>1413</v>
      </c>
      <c r="M9">
        <v>9995513</v>
      </c>
      <c r="N9" t="s">
        <v>236</v>
      </c>
      <c r="O9" t="s">
        <v>1415</v>
      </c>
      <c r="P9" t="s">
        <v>1416</v>
      </c>
      <c r="Q9" t="s">
        <v>1474</v>
      </c>
      <c r="R9" s="509">
        <v>45565</v>
      </c>
      <c r="S9">
        <v>0</v>
      </c>
      <c r="T9">
        <v>250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 t="s">
        <v>235</v>
      </c>
      <c r="AH9">
        <v>0</v>
      </c>
      <c r="AI9">
        <v>78780</v>
      </c>
      <c r="AJ9" t="s">
        <v>20</v>
      </c>
      <c r="AK9" t="s">
        <v>1420</v>
      </c>
      <c r="AL9">
        <v>0</v>
      </c>
      <c r="AM9">
        <v>0</v>
      </c>
      <c r="AN9" s="509">
        <v>42819</v>
      </c>
      <c r="AO9" t="s">
        <v>1475</v>
      </c>
      <c r="AP9" t="s">
        <v>870</v>
      </c>
      <c r="AQ9" t="s">
        <v>236</v>
      </c>
      <c r="AR9" t="s">
        <v>1476</v>
      </c>
      <c r="AS9">
        <v>0</v>
      </c>
      <c r="AT9" t="s">
        <v>965</v>
      </c>
      <c r="AU9">
        <v>0</v>
      </c>
      <c r="AV9" t="s">
        <v>965</v>
      </c>
      <c r="AW9" t="s">
        <v>581</v>
      </c>
      <c r="AX9">
        <v>0</v>
      </c>
      <c r="AY9">
        <v>0</v>
      </c>
      <c r="AZ9">
        <v>0</v>
      </c>
      <c r="BA9" t="s">
        <v>20</v>
      </c>
      <c r="BB9" t="s">
        <v>1477</v>
      </c>
      <c r="BC9">
        <v>0</v>
      </c>
      <c r="BD9">
        <v>50</v>
      </c>
      <c r="BE9">
        <v>0</v>
      </c>
      <c r="BF9" t="s">
        <v>1424</v>
      </c>
      <c r="BG9" t="s">
        <v>1425</v>
      </c>
      <c r="BH9">
        <v>0</v>
      </c>
      <c r="BI9" t="s">
        <v>1478</v>
      </c>
    </row>
    <row r="10" spans="1:61">
      <c r="A10">
        <v>18133744</v>
      </c>
      <c r="B10">
        <v>16972728</v>
      </c>
      <c r="C10" t="s">
        <v>897</v>
      </c>
      <c r="D10" t="s">
        <v>1479</v>
      </c>
      <c r="E10" t="s">
        <v>1409</v>
      </c>
      <c r="F10">
        <v>270</v>
      </c>
      <c r="G10" t="s">
        <v>1428</v>
      </c>
      <c r="H10" t="s">
        <v>1447</v>
      </c>
      <c r="I10" t="s">
        <v>1480</v>
      </c>
      <c r="J10" t="s">
        <v>897</v>
      </c>
      <c r="K10" t="s">
        <v>1479</v>
      </c>
      <c r="L10" t="s">
        <v>1413</v>
      </c>
      <c r="M10">
        <v>10775148</v>
      </c>
      <c r="N10" t="s">
        <v>382</v>
      </c>
      <c r="O10" t="s">
        <v>1415</v>
      </c>
      <c r="P10" t="s">
        <v>1416</v>
      </c>
      <c r="Q10" t="s">
        <v>1474</v>
      </c>
      <c r="R10" s="509">
        <v>45565</v>
      </c>
      <c r="S10">
        <v>0</v>
      </c>
      <c r="T10">
        <v>0</v>
      </c>
      <c r="U10">
        <v>0</v>
      </c>
      <c r="V10">
        <v>0</v>
      </c>
      <c r="W10">
        <v>350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 t="s">
        <v>1481</v>
      </c>
      <c r="AH10">
        <v>0</v>
      </c>
      <c r="AI10">
        <v>78510</v>
      </c>
      <c r="AJ10" t="s">
        <v>1419</v>
      </c>
      <c r="AK10" t="s">
        <v>1420</v>
      </c>
      <c r="AL10">
        <v>0</v>
      </c>
      <c r="AM10">
        <v>0</v>
      </c>
      <c r="AN10" s="509">
        <v>28643</v>
      </c>
      <c r="AO10" t="s">
        <v>1482</v>
      </c>
      <c r="AP10" t="s">
        <v>870</v>
      </c>
      <c r="AQ10" t="s">
        <v>382</v>
      </c>
      <c r="AR10" t="s">
        <v>1483</v>
      </c>
      <c r="AS10" t="s">
        <v>1484</v>
      </c>
      <c r="AT10" t="s">
        <v>965</v>
      </c>
      <c r="AU10" t="s">
        <v>1485</v>
      </c>
      <c r="AV10" t="s">
        <v>965</v>
      </c>
      <c r="AW10" t="s">
        <v>1486</v>
      </c>
      <c r="AX10">
        <v>0</v>
      </c>
      <c r="AY10">
        <v>0</v>
      </c>
      <c r="AZ10">
        <v>0</v>
      </c>
      <c r="BA10" t="s">
        <v>20</v>
      </c>
      <c r="BB10" t="s">
        <v>861</v>
      </c>
      <c r="BC10">
        <v>0</v>
      </c>
      <c r="BD10" t="s">
        <v>1487</v>
      </c>
      <c r="BE10">
        <v>0</v>
      </c>
      <c r="BF10" t="s">
        <v>1424</v>
      </c>
      <c r="BG10" t="s">
        <v>1425</v>
      </c>
      <c r="BH10" t="s">
        <v>1426</v>
      </c>
      <c r="BI10" t="s">
        <v>1488</v>
      </c>
    </row>
    <row r="11" spans="1:61">
      <c r="A11">
        <v>17835919</v>
      </c>
      <c r="B11">
        <v>16704160</v>
      </c>
      <c r="C11" t="s">
        <v>262</v>
      </c>
      <c r="D11" t="s">
        <v>261</v>
      </c>
      <c r="E11" t="s">
        <v>1409</v>
      </c>
      <c r="F11">
        <v>350</v>
      </c>
      <c r="G11" t="s">
        <v>1489</v>
      </c>
      <c r="H11" t="s">
        <v>1447</v>
      </c>
      <c r="I11" t="s">
        <v>1490</v>
      </c>
      <c r="J11" t="s">
        <v>262</v>
      </c>
      <c r="K11" t="s">
        <v>1491</v>
      </c>
      <c r="L11" t="s">
        <v>1413</v>
      </c>
      <c r="M11">
        <v>13005071</v>
      </c>
      <c r="N11" t="s">
        <v>265</v>
      </c>
      <c r="O11" t="s">
        <v>1415</v>
      </c>
      <c r="P11" t="s">
        <v>1416</v>
      </c>
      <c r="Q11" t="s">
        <v>1492</v>
      </c>
      <c r="R11" s="509">
        <v>45552</v>
      </c>
      <c r="S11">
        <v>0</v>
      </c>
      <c r="T11">
        <v>0</v>
      </c>
      <c r="U11">
        <v>0</v>
      </c>
      <c r="V11">
        <v>0</v>
      </c>
      <c r="W11">
        <v>350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 t="s">
        <v>1493</v>
      </c>
      <c r="AH11">
        <v>0</v>
      </c>
      <c r="AI11">
        <v>78700</v>
      </c>
      <c r="AJ11" t="s">
        <v>1494</v>
      </c>
      <c r="AK11" t="s">
        <v>1420</v>
      </c>
      <c r="AL11">
        <v>0</v>
      </c>
      <c r="AM11">
        <v>0</v>
      </c>
      <c r="AN11" s="509">
        <v>34582</v>
      </c>
      <c r="AO11" t="s">
        <v>1495</v>
      </c>
      <c r="AP11" t="s">
        <v>1453</v>
      </c>
      <c r="AQ11" t="s">
        <v>265</v>
      </c>
      <c r="AR11" t="s">
        <v>1496</v>
      </c>
      <c r="AS11" t="s">
        <v>1497</v>
      </c>
      <c r="AT11" t="s">
        <v>965</v>
      </c>
      <c r="AU11" t="s">
        <v>1498</v>
      </c>
      <c r="AV11" t="s">
        <v>965</v>
      </c>
      <c r="AW11" t="s">
        <v>263</v>
      </c>
      <c r="AX11" t="s">
        <v>1499</v>
      </c>
      <c r="AY11" t="s">
        <v>1500</v>
      </c>
      <c r="AZ11" t="s">
        <v>1501</v>
      </c>
      <c r="BA11" t="s">
        <v>20</v>
      </c>
      <c r="BB11">
        <v>0</v>
      </c>
      <c r="BC11">
        <v>0</v>
      </c>
      <c r="BD11">
        <v>0</v>
      </c>
      <c r="BE11">
        <v>0</v>
      </c>
      <c r="BF11" t="s">
        <v>1424</v>
      </c>
      <c r="BG11" t="s">
        <v>1425</v>
      </c>
      <c r="BH11" t="s">
        <v>1502</v>
      </c>
      <c r="BI11" t="s">
        <v>1503</v>
      </c>
    </row>
    <row r="12" spans="1:61">
      <c r="A12">
        <v>17530827</v>
      </c>
      <c r="B12">
        <v>16414541</v>
      </c>
      <c r="C12" t="s">
        <v>1504</v>
      </c>
      <c r="D12" t="s">
        <v>1339</v>
      </c>
      <c r="E12" t="s">
        <v>1409</v>
      </c>
      <c r="F12">
        <v>250</v>
      </c>
      <c r="G12" t="s">
        <v>1489</v>
      </c>
      <c r="H12" t="s">
        <v>1429</v>
      </c>
      <c r="I12" t="s">
        <v>1505</v>
      </c>
      <c r="J12" t="s">
        <v>1504</v>
      </c>
      <c r="K12" t="s">
        <v>1339</v>
      </c>
      <c r="L12" t="s">
        <v>1413</v>
      </c>
      <c r="M12">
        <v>12894658</v>
      </c>
      <c r="N12" t="s">
        <v>1506</v>
      </c>
      <c r="O12" t="s">
        <v>1415</v>
      </c>
      <c r="P12" t="s">
        <v>1416</v>
      </c>
      <c r="Q12" t="s">
        <v>1492</v>
      </c>
      <c r="R12" s="509">
        <v>45542</v>
      </c>
      <c r="S12">
        <v>0</v>
      </c>
      <c r="T12">
        <v>250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 t="s">
        <v>1507</v>
      </c>
      <c r="AH12">
        <v>0</v>
      </c>
      <c r="AI12">
        <v>78570</v>
      </c>
      <c r="AJ12" t="s">
        <v>62</v>
      </c>
      <c r="AK12" t="s">
        <v>1420</v>
      </c>
      <c r="AL12">
        <v>0</v>
      </c>
      <c r="AM12">
        <v>0</v>
      </c>
      <c r="AN12" s="509">
        <v>42266</v>
      </c>
      <c r="AO12" t="s">
        <v>1508</v>
      </c>
      <c r="AP12" t="s">
        <v>870</v>
      </c>
      <c r="AQ12" t="s">
        <v>1506</v>
      </c>
      <c r="AR12" t="s">
        <v>1509</v>
      </c>
      <c r="AS12" t="s">
        <v>1510</v>
      </c>
      <c r="AT12" t="s">
        <v>965</v>
      </c>
      <c r="AU12" t="s">
        <v>1511</v>
      </c>
      <c r="AV12" t="s">
        <v>965</v>
      </c>
      <c r="AW12">
        <v>0</v>
      </c>
      <c r="AX12">
        <v>0</v>
      </c>
      <c r="AY12">
        <v>0</v>
      </c>
      <c r="AZ12">
        <v>0</v>
      </c>
      <c r="BA12" t="s">
        <v>20</v>
      </c>
      <c r="BB12">
        <v>0</v>
      </c>
      <c r="BC12">
        <v>0</v>
      </c>
      <c r="BD12">
        <v>0</v>
      </c>
      <c r="BE12">
        <v>0</v>
      </c>
      <c r="BF12" t="s">
        <v>1458</v>
      </c>
      <c r="BG12" t="s">
        <v>1425</v>
      </c>
      <c r="BH12" t="s">
        <v>1442</v>
      </c>
      <c r="BI12" t="s">
        <v>1512</v>
      </c>
    </row>
    <row r="13" spans="1:61">
      <c r="A13">
        <v>17998172</v>
      </c>
      <c r="B13">
        <v>16859858</v>
      </c>
      <c r="C13" t="s">
        <v>364</v>
      </c>
      <c r="D13" t="s">
        <v>1332</v>
      </c>
      <c r="E13" t="s">
        <v>1513</v>
      </c>
      <c r="F13">
        <v>350</v>
      </c>
      <c r="G13" t="s">
        <v>1514</v>
      </c>
      <c r="H13" t="s">
        <v>1447</v>
      </c>
      <c r="I13" t="s">
        <v>1515</v>
      </c>
      <c r="J13" t="s">
        <v>364</v>
      </c>
      <c r="K13" t="s">
        <v>1332</v>
      </c>
      <c r="L13" t="s">
        <v>1413</v>
      </c>
      <c r="M13">
        <v>12925344</v>
      </c>
      <c r="N13" t="s">
        <v>1516</v>
      </c>
      <c r="O13" t="s">
        <v>1415</v>
      </c>
      <c r="P13" t="s">
        <v>1416</v>
      </c>
      <c r="Q13" t="s">
        <v>1517</v>
      </c>
      <c r="R13" s="509">
        <v>45559</v>
      </c>
      <c r="S13">
        <v>0</v>
      </c>
      <c r="T13">
        <v>0</v>
      </c>
      <c r="U13">
        <v>0</v>
      </c>
      <c r="V13">
        <v>0</v>
      </c>
      <c r="W13">
        <v>350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 t="s">
        <v>1518</v>
      </c>
      <c r="AH13">
        <v>0</v>
      </c>
      <c r="AI13">
        <v>78570</v>
      </c>
      <c r="AJ13" t="s">
        <v>62</v>
      </c>
      <c r="AK13" t="s">
        <v>1420</v>
      </c>
      <c r="AL13">
        <v>0</v>
      </c>
      <c r="AM13">
        <v>0</v>
      </c>
      <c r="AN13" s="509">
        <v>22918</v>
      </c>
      <c r="AO13" t="s">
        <v>1519</v>
      </c>
      <c r="AP13" t="s">
        <v>870</v>
      </c>
      <c r="AQ13" t="s">
        <v>1516</v>
      </c>
      <c r="AR13" t="s">
        <v>1520</v>
      </c>
      <c r="AS13" t="s">
        <v>1521</v>
      </c>
      <c r="AT13" t="s">
        <v>965</v>
      </c>
      <c r="AU13" t="s">
        <v>1522</v>
      </c>
      <c r="AV13" t="s">
        <v>965</v>
      </c>
      <c r="AW13" t="s">
        <v>1523</v>
      </c>
      <c r="AX13">
        <v>0</v>
      </c>
      <c r="AY13">
        <v>0</v>
      </c>
      <c r="AZ13">
        <v>0</v>
      </c>
      <c r="BA13" t="s">
        <v>20</v>
      </c>
      <c r="BB13">
        <v>0</v>
      </c>
      <c r="BC13">
        <v>0</v>
      </c>
      <c r="BD13">
        <v>0</v>
      </c>
      <c r="BE13">
        <v>0</v>
      </c>
      <c r="BF13" t="s">
        <v>1458</v>
      </c>
      <c r="BG13" t="s">
        <v>1425</v>
      </c>
      <c r="BH13" t="s">
        <v>1524</v>
      </c>
      <c r="BI13" t="s">
        <v>1525</v>
      </c>
    </row>
    <row r="14" spans="1:61">
      <c r="A14">
        <v>17566001</v>
      </c>
      <c r="B14">
        <v>16448110</v>
      </c>
      <c r="C14" t="s">
        <v>1526</v>
      </c>
      <c r="D14" t="s">
        <v>1337</v>
      </c>
      <c r="E14" t="s">
        <v>1409</v>
      </c>
      <c r="F14">
        <v>240</v>
      </c>
      <c r="G14" t="s">
        <v>1428</v>
      </c>
      <c r="H14" t="s">
        <v>1527</v>
      </c>
      <c r="I14" t="s">
        <v>1528</v>
      </c>
      <c r="J14" t="s">
        <v>1526</v>
      </c>
      <c r="K14" t="s">
        <v>1337</v>
      </c>
      <c r="L14" t="s">
        <v>1413</v>
      </c>
      <c r="M14">
        <v>12908775</v>
      </c>
      <c r="N14" t="s">
        <v>1529</v>
      </c>
      <c r="O14" t="s">
        <v>1415</v>
      </c>
      <c r="P14" t="s">
        <v>1416</v>
      </c>
      <c r="Q14" t="s">
        <v>1517</v>
      </c>
      <c r="R14" s="509">
        <v>45543</v>
      </c>
      <c r="S14">
        <v>230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10</v>
      </c>
      <c r="AG14" t="s">
        <v>1530</v>
      </c>
      <c r="AH14">
        <v>0</v>
      </c>
      <c r="AI14">
        <v>78780</v>
      </c>
      <c r="AJ14" t="s">
        <v>20</v>
      </c>
      <c r="AK14" t="s">
        <v>1420</v>
      </c>
      <c r="AL14">
        <v>0</v>
      </c>
      <c r="AM14">
        <v>0</v>
      </c>
      <c r="AN14" s="509">
        <v>43257</v>
      </c>
      <c r="AO14" t="s">
        <v>1531</v>
      </c>
      <c r="AP14" t="s">
        <v>1453</v>
      </c>
      <c r="AQ14" t="s">
        <v>1529</v>
      </c>
      <c r="AR14" t="s">
        <v>1531</v>
      </c>
      <c r="AS14" t="s">
        <v>1529</v>
      </c>
      <c r="AT14" t="s">
        <v>1532</v>
      </c>
      <c r="AU14" t="s">
        <v>1533</v>
      </c>
      <c r="AV14" t="s">
        <v>965</v>
      </c>
      <c r="AW14">
        <v>0</v>
      </c>
      <c r="AX14">
        <v>0</v>
      </c>
      <c r="AY14">
        <v>0</v>
      </c>
      <c r="AZ14">
        <v>0</v>
      </c>
      <c r="BA14" t="s">
        <v>20</v>
      </c>
      <c r="BB14" t="s">
        <v>1477</v>
      </c>
      <c r="BC14">
        <v>0</v>
      </c>
      <c r="BD14">
        <v>50</v>
      </c>
      <c r="BE14">
        <v>0</v>
      </c>
      <c r="BF14" t="s">
        <v>1534</v>
      </c>
      <c r="BG14" t="s">
        <v>1425</v>
      </c>
      <c r="BH14" t="s">
        <v>1442</v>
      </c>
      <c r="BI14" t="s">
        <v>1535</v>
      </c>
    </row>
    <row r="15" spans="1:61">
      <c r="A15">
        <v>17705869</v>
      </c>
      <c r="B15">
        <v>16579884</v>
      </c>
      <c r="C15" t="s">
        <v>60</v>
      </c>
      <c r="D15" t="s">
        <v>59</v>
      </c>
      <c r="E15" t="s">
        <v>1409</v>
      </c>
      <c r="F15">
        <v>240</v>
      </c>
      <c r="G15" t="s">
        <v>1410</v>
      </c>
      <c r="H15" t="s">
        <v>1536</v>
      </c>
      <c r="I15" t="s">
        <v>1537</v>
      </c>
      <c r="J15" t="s">
        <v>60</v>
      </c>
      <c r="K15" t="s">
        <v>59</v>
      </c>
      <c r="L15" t="s">
        <v>1413</v>
      </c>
      <c r="M15">
        <v>9995618</v>
      </c>
      <c r="N15" t="s">
        <v>762</v>
      </c>
      <c r="O15" t="s">
        <v>1415</v>
      </c>
      <c r="P15" t="s">
        <v>1416</v>
      </c>
      <c r="Q15" t="s">
        <v>1517</v>
      </c>
      <c r="R15" s="509">
        <v>45547</v>
      </c>
      <c r="S15">
        <v>0</v>
      </c>
      <c r="T15">
        <v>0</v>
      </c>
      <c r="U15">
        <v>0</v>
      </c>
      <c r="V15">
        <v>0</v>
      </c>
      <c r="W15">
        <v>350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10</v>
      </c>
      <c r="AG15" t="s">
        <v>61</v>
      </c>
      <c r="AH15">
        <v>0</v>
      </c>
      <c r="AI15">
        <v>78570</v>
      </c>
      <c r="AJ15" t="s">
        <v>62</v>
      </c>
      <c r="AK15" t="s">
        <v>1420</v>
      </c>
      <c r="AL15">
        <v>0</v>
      </c>
      <c r="AM15">
        <v>0</v>
      </c>
      <c r="AN15" s="509">
        <v>38200</v>
      </c>
      <c r="AO15" t="s">
        <v>1538</v>
      </c>
      <c r="AP15" t="s">
        <v>870</v>
      </c>
      <c r="AQ15" t="s">
        <v>762</v>
      </c>
      <c r="AR15">
        <v>0</v>
      </c>
      <c r="AS15">
        <v>0</v>
      </c>
      <c r="AT15" t="s">
        <v>965</v>
      </c>
      <c r="AU15">
        <v>0</v>
      </c>
      <c r="AV15" t="s">
        <v>965</v>
      </c>
      <c r="AW15" t="s">
        <v>599</v>
      </c>
      <c r="AX15">
        <v>0</v>
      </c>
      <c r="AY15">
        <v>0</v>
      </c>
      <c r="AZ15">
        <v>0</v>
      </c>
      <c r="BA15" t="s">
        <v>20</v>
      </c>
      <c r="BB15" t="s">
        <v>861</v>
      </c>
      <c r="BC15">
        <v>0</v>
      </c>
      <c r="BD15">
        <v>110</v>
      </c>
      <c r="BE15">
        <v>0</v>
      </c>
      <c r="BF15" t="s">
        <v>1424</v>
      </c>
      <c r="BG15" t="s">
        <v>1425</v>
      </c>
      <c r="BH15" t="s">
        <v>1539</v>
      </c>
      <c r="BI15" t="s">
        <v>1540</v>
      </c>
    </row>
    <row r="16" spans="1:61">
      <c r="A16">
        <v>17705922</v>
      </c>
      <c r="B16">
        <v>16579933</v>
      </c>
      <c r="C16" t="s">
        <v>1541</v>
      </c>
      <c r="D16" t="s">
        <v>1287</v>
      </c>
      <c r="E16" t="s">
        <v>1409</v>
      </c>
      <c r="F16">
        <v>240</v>
      </c>
      <c r="G16" t="s">
        <v>1428</v>
      </c>
      <c r="H16" t="s">
        <v>1536</v>
      </c>
      <c r="I16" t="s">
        <v>1542</v>
      </c>
      <c r="J16" t="s">
        <v>1541</v>
      </c>
      <c r="K16" t="s">
        <v>1287</v>
      </c>
      <c r="L16" t="s">
        <v>1413</v>
      </c>
      <c r="M16">
        <v>10984058</v>
      </c>
      <c r="N16" t="s">
        <v>1543</v>
      </c>
      <c r="O16" t="s">
        <v>1415</v>
      </c>
      <c r="P16" t="s">
        <v>1416</v>
      </c>
      <c r="Q16" t="s">
        <v>1517</v>
      </c>
      <c r="R16" s="509">
        <v>45547</v>
      </c>
      <c r="S16">
        <v>0</v>
      </c>
      <c r="T16">
        <v>0</v>
      </c>
      <c r="U16">
        <v>0</v>
      </c>
      <c r="V16">
        <v>0</v>
      </c>
      <c r="W16">
        <v>350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10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509">
        <v>27782</v>
      </c>
      <c r="AO16" t="s">
        <v>1544</v>
      </c>
      <c r="AP16" t="s">
        <v>1453</v>
      </c>
      <c r="AQ16" t="s">
        <v>1543</v>
      </c>
      <c r="AR16" t="s">
        <v>1545</v>
      </c>
      <c r="AS16" t="s">
        <v>1546</v>
      </c>
      <c r="AT16" t="s">
        <v>965</v>
      </c>
      <c r="AU16" t="s">
        <v>1547</v>
      </c>
      <c r="AV16" t="s">
        <v>965</v>
      </c>
      <c r="AW16" t="s">
        <v>1548</v>
      </c>
      <c r="AX16" t="s">
        <v>1549</v>
      </c>
      <c r="AY16" t="s">
        <v>1550</v>
      </c>
      <c r="AZ16" t="s">
        <v>1551</v>
      </c>
      <c r="BA16" t="s">
        <v>20</v>
      </c>
      <c r="BB16">
        <v>0</v>
      </c>
      <c r="BC16">
        <v>0</v>
      </c>
      <c r="BD16">
        <v>120</v>
      </c>
      <c r="BE16">
        <v>0</v>
      </c>
      <c r="BF16" t="s">
        <v>1458</v>
      </c>
      <c r="BG16" t="s">
        <v>1425</v>
      </c>
      <c r="BH16" t="s">
        <v>1442</v>
      </c>
      <c r="BI16" t="s">
        <v>1552</v>
      </c>
    </row>
    <row r="17" spans="1:61">
      <c r="A17">
        <v>17776958</v>
      </c>
      <c r="B17">
        <v>16647360</v>
      </c>
      <c r="C17" t="s">
        <v>1553</v>
      </c>
      <c r="D17" t="s">
        <v>422</v>
      </c>
      <c r="E17" t="s">
        <v>1409</v>
      </c>
      <c r="F17">
        <v>230</v>
      </c>
      <c r="G17" t="s">
        <v>1428</v>
      </c>
      <c r="H17" t="s">
        <v>1447</v>
      </c>
      <c r="I17" t="s">
        <v>1554</v>
      </c>
      <c r="J17" t="s">
        <v>1553</v>
      </c>
      <c r="K17" t="s">
        <v>422</v>
      </c>
      <c r="L17" t="s">
        <v>1413</v>
      </c>
      <c r="M17">
        <v>11059515</v>
      </c>
      <c r="N17" t="s">
        <v>1555</v>
      </c>
      <c r="O17" t="s">
        <v>1415</v>
      </c>
      <c r="P17" t="s">
        <v>1416</v>
      </c>
      <c r="Q17" t="s">
        <v>1517</v>
      </c>
      <c r="R17" s="509">
        <v>45550</v>
      </c>
      <c r="S17">
        <v>0</v>
      </c>
      <c r="T17">
        <v>0</v>
      </c>
      <c r="U17">
        <v>0</v>
      </c>
      <c r="V17">
        <v>0</v>
      </c>
      <c r="W17">
        <v>350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 t="s">
        <v>1556</v>
      </c>
      <c r="AH17">
        <v>0</v>
      </c>
      <c r="AI17">
        <v>78780</v>
      </c>
      <c r="AJ17" t="s">
        <v>20</v>
      </c>
      <c r="AK17" t="s">
        <v>1420</v>
      </c>
      <c r="AL17">
        <v>0</v>
      </c>
      <c r="AM17">
        <v>0</v>
      </c>
      <c r="AN17" s="509">
        <v>27123</v>
      </c>
      <c r="AO17" t="s">
        <v>1557</v>
      </c>
      <c r="AP17" t="s">
        <v>870</v>
      </c>
      <c r="AQ17" t="s">
        <v>1555</v>
      </c>
      <c r="AR17" t="s">
        <v>1558</v>
      </c>
      <c r="AS17" t="s">
        <v>1559</v>
      </c>
      <c r="AT17" t="s">
        <v>965</v>
      </c>
      <c r="AU17" t="s">
        <v>1560</v>
      </c>
      <c r="AV17" t="s">
        <v>965</v>
      </c>
      <c r="AW17" t="s">
        <v>564</v>
      </c>
      <c r="AX17">
        <v>0</v>
      </c>
      <c r="AY17">
        <v>0</v>
      </c>
      <c r="AZ17">
        <v>0</v>
      </c>
      <c r="BA17" t="s">
        <v>20</v>
      </c>
      <c r="BB17">
        <v>0</v>
      </c>
      <c r="BC17">
        <v>0</v>
      </c>
      <c r="BD17">
        <v>0</v>
      </c>
      <c r="BE17">
        <v>0</v>
      </c>
      <c r="BF17" t="s">
        <v>1458</v>
      </c>
      <c r="BG17" t="s">
        <v>1425</v>
      </c>
      <c r="BH17" t="s">
        <v>1561</v>
      </c>
      <c r="BI17" t="s">
        <v>1562</v>
      </c>
    </row>
    <row r="18" spans="1:61">
      <c r="A18">
        <v>17776959</v>
      </c>
      <c r="B18">
        <v>16647360</v>
      </c>
      <c r="C18" t="s">
        <v>1563</v>
      </c>
      <c r="D18" t="s">
        <v>422</v>
      </c>
      <c r="E18" t="s">
        <v>1409</v>
      </c>
      <c r="F18">
        <v>240</v>
      </c>
      <c r="G18" t="s">
        <v>1428</v>
      </c>
      <c r="H18" t="s">
        <v>1536</v>
      </c>
      <c r="I18" t="s">
        <v>1554</v>
      </c>
      <c r="J18" t="s">
        <v>1553</v>
      </c>
      <c r="K18" t="s">
        <v>422</v>
      </c>
      <c r="L18" t="s">
        <v>1413</v>
      </c>
      <c r="M18">
        <v>11059515</v>
      </c>
      <c r="N18" t="s">
        <v>1555</v>
      </c>
      <c r="O18" t="s">
        <v>1415</v>
      </c>
      <c r="P18" t="s">
        <v>1416</v>
      </c>
      <c r="Q18" t="s">
        <v>1517</v>
      </c>
      <c r="R18" s="509">
        <v>45550</v>
      </c>
      <c r="S18">
        <v>0</v>
      </c>
      <c r="T18">
        <v>0</v>
      </c>
      <c r="U18">
        <v>0</v>
      </c>
      <c r="V18">
        <v>0</v>
      </c>
      <c r="W18">
        <v>350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10</v>
      </c>
      <c r="AG18" t="s">
        <v>1556</v>
      </c>
      <c r="AH18">
        <v>0</v>
      </c>
      <c r="AI18">
        <v>78780</v>
      </c>
      <c r="AJ18" t="s">
        <v>20</v>
      </c>
      <c r="AK18" t="s">
        <v>1420</v>
      </c>
      <c r="AL18">
        <v>0</v>
      </c>
      <c r="AM18">
        <v>0</v>
      </c>
      <c r="AN18" s="509">
        <v>40137</v>
      </c>
      <c r="AO18" t="s">
        <v>1564</v>
      </c>
      <c r="AP18" t="s">
        <v>870</v>
      </c>
      <c r="AQ18" t="s">
        <v>1555</v>
      </c>
      <c r="AR18" t="s">
        <v>1557</v>
      </c>
      <c r="AS18" t="s">
        <v>1555</v>
      </c>
      <c r="AT18" t="s">
        <v>965</v>
      </c>
      <c r="AU18" t="s">
        <v>1565</v>
      </c>
      <c r="AV18" t="s">
        <v>965</v>
      </c>
      <c r="AW18">
        <v>0</v>
      </c>
      <c r="AX18">
        <v>0</v>
      </c>
      <c r="AY18">
        <v>0</v>
      </c>
      <c r="AZ18">
        <v>0</v>
      </c>
      <c r="BA18" t="s">
        <v>20</v>
      </c>
      <c r="BB18" t="s">
        <v>1331</v>
      </c>
      <c r="BC18">
        <v>0</v>
      </c>
      <c r="BD18">
        <v>100</v>
      </c>
      <c r="BE18">
        <v>0</v>
      </c>
      <c r="BF18" t="s">
        <v>1458</v>
      </c>
      <c r="BG18" t="s">
        <v>1425</v>
      </c>
      <c r="BH18" t="s">
        <v>1426</v>
      </c>
      <c r="BI18" t="s">
        <v>1562</v>
      </c>
    </row>
    <row r="19" spans="1:61">
      <c r="A19">
        <v>17777754</v>
      </c>
      <c r="B19">
        <v>16648099</v>
      </c>
      <c r="C19" t="s">
        <v>188</v>
      </c>
      <c r="D19" t="s">
        <v>187</v>
      </c>
      <c r="E19" t="s">
        <v>1409</v>
      </c>
      <c r="F19">
        <v>290</v>
      </c>
      <c r="G19" t="s">
        <v>1410</v>
      </c>
      <c r="H19" t="s">
        <v>1411</v>
      </c>
      <c r="I19" t="s">
        <v>1566</v>
      </c>
      <c r="J19" t="s">
        <v>188</v>
      </c>
      <c r="K19" t="s">
        <v>187</v>
      </c>
      <c r="L19" t="s">
        <v>1413</v>
      </c>
      <c r="M19">
        <v>9995644</v>
      </c>
      <c r="N19" t="s">
        <v>190</v>
      </c>
      <c r="O19" t="s">
        <v>1415</v>
      </c>
      <c r="P19" t="s">
        <v>1416</v>
      </c>
      <c r="Q19" t="s">
        <v>1517</v>
      </c>
      <c r="R19" s="509">
        <v>45550</v>
      </c>
      <c r="S19">
        <v>0</v>
      </c>
      <c r="T19">
        <v>0</v>
      </c>
      <c r="U19">
        <v>0</v>
      </c>
      <c r="V19">
        <v>290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 t="s">
        <v>189</v>
      </c>
      <c r="AH19">
        <v>0</v>
      </c>
      <c r="AI19">
        <v>78570</v>
      </c>
      <c r="AJ19" t="s">
        <v>62</v>
      </c>
      <c r="AK19" t="s">
        <v>1420</v>
      </c>
      <c r="AL19">
        <v>0</v>
      </c>
      <c r="AM19">
        <v>0</v>
      </c>
      <c r="AN19" s="509">
        <v>40831</v>
      </c>
      <c r="AO19" t="s">
        <v>1567</v>
      </c>
      <c r="AP19" t="s">
        <v>1453</v>
      </c>
      <c r="AQ19" t="s">
        <v>190</v>
      </c>
      <c r="AR19" t="s">
        <v>1567</v>
      </c>
      <c r="AS19">
        <v>0</v>
      </c>
      <c r="AT19" t="s">
        <v>965</v>
      </c>
      <c r="AU19" t="s">
        <v>1568</v>
      </c>
      <c r="AV19" t="s">
        <v>965</v>
      </c>
      <c r="AW19" t="s">
        <v>687</v>
      </c>
      <c r="AX19">
        <v>0</v>
      </c>
      <c r="AY19" t="s">
        <v>1569</v>
      </c>
      <c r="AZ19">
        <v>0</v>
      </c>
      <c r="BA19" t="s">
        <v>20</v>
      </c>
      <c r="BB19" t="s">
        <v>1477</v>
      </c>
      <c r="BC19">
        <v>0</v>
      </c>
      <c r="BD19">
        <v>60</v>
      </c>
      <c r="BE19">
        <v>0</v>
      </c>
      <c r="BF19" t="s">
        <v>1424</v>
      </c>
      <c r="BG19" t="s">
        <v>1425</v>
      </c>
      <c r="BH19">
        <v>0</v>
      </c>
      <c r="BI19" t="s">
        <v>1570</v>
      </c>
    </row>
    <row r="20" spans="1:61">
      <c r="A20">
        <v>17587057</v>
      </c>
      <c r="B20">
        <v>16467471</v>
      </c>
      <c r="C20" t="s">
        <v>232</v>
      </c>
      <c r="D20" t="s">
        <v>1334</v>
      </c>
      <c r="E20" t="s">
        <v>1409</v>
      </c>
      <c r="F20">
        <v>350</v>
      </c>
      <c r="G20" t="s">
        <v>1489</v>
      </c>
      <c r="H20" t="s">
        <v>1447</v>
      </c>
      <c r="I20" t="s">
        <v>1571</v>
      </c>
      <c r="J20" t="s">
        <v>232</v>
      </c>
      <c r="K20" t="s">
        <v>1334</v>
      </c>
      <c r="L20" t="s">
        <v>1413</v>
      </c>
      <c r="M20">
        <v>12918260</v>
      </c>
      <c r="N20" t="s">
        <v>1572</v>
      </c>
      <c r="O20" t="s">
        <v>1415</v>
      </c>
      <c r="P20" t="s">
        <v>1416</v>
      </c>
      <c r="Q20" t="s">
        <v>1573</v>
      </c>
      <c r="R20" s="509">
        <v>45543</v>
      </c>
      <c r="S20">
        <v>0</v>
      </c>
      <c r="T20">
        <v>0</v>
      </c>
      <c r="U20">
        <v>0</v>
      </c>
      <c r="V20">
        <v>0</v>
      </c>
      <c r="W20">
        <v>350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 t="s">
        <v>1574</v>
      </c>
      <c r="AH20">
        <v>0</v>
      </c>
      <c r="AI20">
        <v>78780</v>
      </c>
      <c r="AJ20" t="s">
        <v>20</v>
      </c>
      <c r="AK20" t="s">
        <v>1420</v>
      </c>
      <c r="AL20">
        <v>0</v>
      </c>
      <c r="AM20">
        <v>0</v>
      </c>
      <c r="AN20" s="509">
        <v>39668</v>
      </c>
      <c r="AO20" t="s">
        <v>1575</v>
      </c>
      <c r="AP20" t="s">
        <v>870</v>
      </c>
      <c r="AQ20" t="s">
        <v>1572</v>
      </c>
      <c r="AR20" t="s">
        <v>1575</v>
      </c>
      <c r="AS20" t="s">
        <v>1572</v>
      </c>
      <c r="AT20" t="s">
        <v>965</v>
      </c>
      <c r="AU20" t="s">
        <v>1576</v>
      </c>
      <c r="AV20" t="s">
        <v>965</v>
      </c>
      <c r="AW20">
        <v>0</v>
      </c>
      <c r="AX20" t="s">
        <v>1577</v>
      </c>
      <c r="AY20" t="s">
        <v>1575</v>
      </c>
      <c r="AZ20" t="s">
        <v>1572</v>
      </c>
      <c r="BA20" t="s">
        <v>20</v>
      </c>
      <c r="BB20">
        <v>0</v>
      </c>
      <c r="BC20">
        <v>0</v>
      </c>
      <c r="BD20">
        <v>0</v>
      </c>
      <c r="BE20">
        <v>0</v>
      </c>
      <c r="BF20" t="s">
        <v>1534</v>
      </c>
      <c r="BG20" t="s">
        <v>1425</v>
      </c>
      <c r="BH20" t="s">
        <v>1442</v>
      </c>
      <c r="BI20" t="s">
        <v>1578</v>
      </c>
    </row>
    <row r="21" spans="1:61">
      <c r="A21">
        <v>16867909</v>
      </c>
      <c r="B21">
        <v>15792633</v>
      </c>
      <c r="C21" t="s">
        <v>1579</v>
      </c>
      <c r="D21" t="s">
        <v>1282</v>
      </c>
      <c r="E21" t="s">
        <v>1409</v>
      </c>
      <c r="F21">
        <v>300</v>
      </c>
      <c r="G21" t="s">
        <v>1428</v>
      </c>
      <c r="H21" t="s">
        <v>1580</v>
      </c>
      <c r="I21" t="s">
        <v>1581</v>
      </c>
      <c r="J21" t="s">
        <v>1579</v>
      </c>
      <c r="K21" t="s">
        <v>1282</v>
      </c>
      <c r="L21" t="s">
        <v>1413</v>
      </c>
      <c r="M21">
        <v>10445533</v>
      </c>
      <c r="N21" t="s">
        <v>1285</v>
      </c>
      <c r="O21" t="s">
        <v>1415</v>
      </c>
      <c r="P21" t="s">
        <v>1416</v>
      </c>
      <c r="Q21" t="s">
        <v>1582</v>
      </c>
      <c r="R21" s="509">
        <v>45477</v>
      </c>
      <c r="S21">
        <v>0</v>
      </c>
      <c r="T21">
        <v>0</v>
      </c>
      <c r="U21">
        <v>0</v>
      </c>
      <c r="V21">
        <v>290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10</v>
      </c>
      <c r="AG21" t="s">
        <v>1583</v>
      </c>
      <c r="AH21" t="s">
        <v>1584</v>
      </c>
      <c r="AI21">
        <v>78780</v>
      </c>
      <c r="AJ21" t="s">
        <v>20</v>
      </c>
      <c r="AK21" t="s">
        <v>1420</v>
      </c>
      <c r="AL21">
        <v>0</v>
      </c>
      <c r="AM21">
        <v>0</v>
      </c>
      <c r="AN21" s="509">
        <v>41126</v>
      </c>
      <c r="AO21" t="s">
        <v>1585</v>
      </c>
      <c r="AP21" t="s">
        <v>870</v>
      </c>
      <c r="AQ21" t="s">
        <v>1285</v>
      </c>
      <c r="AR21" t="s">
        <v>1585</v>
      </c>
      <c r="AS21" t="s">
        <v>1285</v>
      </c>
      <c r="AT21" t="s">
        <v>965</v>
      </c>
      <c r="AU21" t="s">
        <v>1586</v>
      </c>
      <c r="AV21" t="s">
        <v>965</v>
      </c>
      <c r="AW21" t="s">
        <v>1587</v>
      </c>
      <c r="AX21" t="s">
        <v>1588</v>
      </c>
      <c r="AY21" t="s">
        <v>1589</v>
      </c>
      <c r="AZ21" t="s">
        <v>1285</v>
      </c>
      <c r="BA21" t="s">
        <v>20</v>
      </c>
      <c r="BB21">
        <v>0</v>
      </c>
      <c r="BC21">
        <v>0</v>
      </c>
      <c r="BD21">
        <v>0</v>
      </c>
      <c r="BE21">
        <v>0</v>
      </c>
      <c r="BF21" t="s">
        <v>1424</v>
      </c>
      <c r="BG21" t="s">
        <v>1425</v>
      </c>
      <c r="BH21" t="s">
        <v>1590</v>
      </c>
      <c r="BI21" t="s">
        <v>1591</v>
      </c>
    </row>
    <row r="22" spans="1:61">
      <c r="A22">
        <v>17766737</v>
      </c>
      <c r="B22">
        <v>16637709</v>
      </c>
      <c r="C22" t="s">
        <v>862</v>
      </c>
      <c r="D22" t="s">
        <v>867</v>
      </c>
      <c r="E22" t="s">
        <v>1409</v>
      </c>
      <c r="F22">
        <v>0</v>
      </c>
      <c r="G22" t="s">
        <v>1592</v>
      </c>
      <c r="H22" t="s">
        <v>1447</v>
      </c>
      <c r="I22" t="s">
        <v>1593</v>
      </c>
      <c r="J22" t="s">
        <v>862</v>
      </c>
      <c r="K22" t="s">
        <v>867</v>
      </c>
      <c r="L22" t="s">
        <v>1413</v>
      </c>
      <c r="M22">
        <v>12982144</v>
      </c>
      <c r="N22" t="s">
        <v>1594</v>
      </c>
      <c r="O22" t="s">
        <v>1415</v>
      </c>
      <c r="P22" t="s">
        <v>1416</v>
      </c>
      <c r="Q22" t="s">
        <v>1582</v>
      </c>
      <c r="R22" s="509">
        <v>45550</v>
      </c>
      <c r="S22">
        <v>0</v>
      </c>
      <c r="T22">
        <v>0</v>
      </c>
      <c r="U22">
        <v>0</v>
      </c>
      <c r="V22">
        <v>0</v>
      </c>
      <c r="W22">
        <v>350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 t="s">
        <v>1595</v>
      </c>
      <c r="AH22">
        <v>0</v>
      </c>
      <c r="AI22">
        <v>95540</v>
      </c>
      <c r="AJ22" t="s">
        <v>1596</v>
      </c>
      <c r="AK22" t="s">
        <v>1420</v>
      </c>
      <c r="AL22">
        <v>0</v>
      </c>
      <c r="AM22">
        <v>0</v>
      </c>
      <c r="AN22" s="509">
        <v>23271</v>
      </c>
      <c r="AO22" t="s">
        <v>1597</v>
      </c>
      <c r="AP22" t="s">
        <v>870</v>
      </c>
      <c r="AQ22" t="s">
        <v>1594</v>
      </c>
      <c r="AR22">
        <v>0</v>
      </c>
      <c r="AS22">
        <v>0</v>
      </c>
      <c r="AT22" t="s">
        <v>965</v>
      </c>
      <c r="AU22">
        <v>0</v>
      </c>
      <c r="AV22" t="s">
        <v>965</v>
      </c>
      <c r="AW22">
        <v>0</v>
      </c>
      <c r="AX22">
        <v>0</v>
      </c>
      <c r="AY22">
        <v>0</v>
      </c>
      <c r="AZ22">
        <v>0</v>
      </c>
      <c r="BA22" t="s">
        <v>20</v>
      </c>
      <c r="BB22">
        <v>0</v>
      </c>
      <c r="BC22">
        <v>0</v>
      </c>
      <c r="BD22">
        <v>0</v>
      </c>
      <c r="BE22">
        <v>0</v>
      </c>
      <c r="BF22" t="s">
        <v>1424</v>
      </c>
      <c r="BG22" t="s">
        <v>1425</v>
      </c>
      <c r="BH22" t="s">
        <v>1598</v>
      </c>
      <c r="BI22" t="s">
        <v>1599</v>
      </c>
    </row>
    <row r="23" spans="1:61">
      <c r="A23">
        <v>17542384</v>
      </c>
      <c r="B23">
        <v>16425504</v>
      </c>
      <c r="C23" t="s">
        <v>1600</v>
      </c>
      <c r="D23" t="s">
        <v>1346</v>
      </c>
      <c r="E23" t="s">
        <v>1513</v>
      </c>
      <c r="F23">
        <v>240</v>
      </c>
      <c r="G23" t="s">
        <v>1514</v>
      </c>
      <c r="H23" t="s">
        <v>1429</v>
      </c>
      <c r="I23" t="s">
        <v>1601</v>
      </c>
      <c r="J23" t="s">
        <v>1602</v>
      </c>
      <c r="K23" t="s">
        <v>1346</v>
      </c>
      <c r="L23" t="s">
        <v>1413</v>
      </c>
      <c r="M23">
        <v>12899562</v>
      </c>
      <c r="N23" t="s">
        <v>1603</v>
      </c>
      <c r="O23" t="s">
        <v>1415</v>
      </c>
      <c r="P23" t="s">
        <v>1416</v>
      </c>
      <c r="Q23" t="s">
        <v>1604</v>
      </c>
      <c r="R23" s="509">
        <v>45542</v>
      </c>
      <c r="S23">
        <v>0</v>
      </c>
      <c r="T23">
        <v>250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 t="s">
        <v>1605</v>
      </c>
      <c r="AH23">
        <v>0</v>
      </c>
      <c r="AI23">
        <v>78780</v>
      </c>
      <c r="AJ23" t="s">
        <v>20</v>
      </c>
      <c r="AK23" t="s">
        <v>1420</v>
      </c>
      <c r="AL23">
        <v>0</v>
      </c>
      <c r="AM23">
        <v>0</v>
      </c>
      <c r="AN23" s="509">
        <v>42863</v>
      </c>
      <c r="AO23" t="s">
        <v>1606</v>
      </c>
      <c r="AP23" t="s">
        <v>1453</v>
      </c>
      <c r="AQ23" t="s">
        <v>1603</v>
      </c>
      <c r="AR23" t="s">
        <v>1606</v>
      </c>
      <c r="AS23" t="s">
        <v>1603</v>
      </c>
      <c r="AT23" t="s">
        <v>965</v>
      </c>
      <c r="AU23" t="s">
        <v>1607</v>
      </c>
      <c r="AV23" t="s">
        <v>965</v>
      </c>
      <c r="AW23">
        <v>0</v>
      </c>
      <c r="AX23" t="s">
        <v>1608</v>
      </c>
      <c r="AY23" t="s">
        <v>1609</v>
      </c>
      <c r="AZ23" t="s">
        <v>1603</v>
      </c>
      <c r="BA23" t="s">
        <v>20</v>
      </c>
      <c r="BB23">
        <v>0</v>
      </c>
      <c r="BC23">
        <v>0</v>
      </c>
      <c r="BD23">
        <v>0</v>
      </c>
      <c r="BE23">
        <v>0</v>
      </c>
      <c r="BF23" t="s">
        <v>1458</v>
      </c>
      <c r="BG23" t="s">
        <v>1425</v>
      </c>
      <c r="BH23" t="s">
        <v>1442</v>
      </c>
      <c r="BI23" t="s">
        <v>1610</v>
      </c>
    </row>
    <row r="24" spans="1:61">
      <c r="A24">
        <v>17542385</v>
      </c>
      <c r="B24">
        <v>16425504</v>
      </c>
      <c r="C24" t="s">
        <v>1611</v>
      </c>
      <c r="D24" t="s">
        <v>1346</v>
      </c>
      <c r="E24" t="s">
        <v>1513</v>
      </c>
      <c r="F24">
        <v>220</v>
      </c>
      <c r="G24" t="s">
        <v>1514</v>
      </c>
      <c r="H24" t="s">
        <v>1612</v>
      </c>
      <c r="I24" t="s">
        <v>1601</v>
      </c>
      <c r="J24" t="s">
        <v>1602</v>
      </c>
      <c r="K24" t="s">
        <v>1346</v>
      </c>
      <c r="L24" t="s">
        <v>1413</v>
      </c>
      <c r="M24">
        <v>12899562</v>
      </c>
      <c r="N24" t="s">
        <v>1603</v>
      </c>
      <c r="O24" t="s">
        <v>1415</v>
      </c>
      <c r="P24" t="s">
        <v>1416</v>
      </c>
      <c r="Q24" t="s">
        <v>1604</v>
      </c>
      <c r="R24" s="509">
        <v>45542</v>
      </c>
      <c r="S24">
        <v>230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 t="s">
        <v>1605</v>
      </c>
      <c r="AH24">
        <v>0</v>
      </c>
      <c r="AI24">
        <v>78780</v>
      </c>
      <c r="AJ24" t="s">
        <v>20</v>
      </c>
      <c r="AK24" t="s">
        <v>1420</v>
      </c>
      <c r="AL24">
        <v>0</v>
      </c>
      <c r="AM24">
        <v>0</v>
      </c>
      <c r="AN24" s="509">
        <v>43558</v>
      </c>
      <c r="AO24" t="s">
        <v>1606</v>
      </c>
      <c r="AP24" t="s">
        <v>870</v>
      </c>
      <c r="AQ24" t="s">
        <v>1603</v>
      </c>
      <c r="AR24" t="s">
        <v>1606</v>
      </c>
      <c r="AS24" t="s">
        <v>1603</v>
      </c>
      <c r="AT24" t="s">
        <v>965</v>
      </c>
      <c r="AU24" t="s">
        <v>1607</v>
      </c>
      <c r="AV24" t="s">
        <v>965</v>
      </c>
      <c r="AW24">
        <v>0</v>
      </c>
      <c r="AX24" t="s">
        <v>1608</v>
      </c>
      <c r="AY24" t="s">
        <v>1609</v>
      </c>
      <c r="AZ24" t="s">
        <v>1613</v>
      </c>
      <c r="BA24" t="s">
        <v>20</v>
      </c>
      <c r="BB24">
        <v>0</v>
      </c>
      <c r="BC24">
        <v>0</v>
      </c>
      <c r="BD24">
        <v>0</v>
      </c>
      <c r="BE24">
        <v>0</v>
      </c>
      <c r="BF24" t="s">
        <v>1458</v>
      </c>
      <c r="BG24" t="s">
        <v>1425</v>
      </c>
      <c r="BH24" t="s">
        <v>1442</v>
      </c>
      <c r="BI24" t="s">
        <v>1610</v>
      </c>
    </row>
    <row r="25" spans="1:61">
      <c r="A25">
        <v>17648924</v>
      </c>
      <c r="B25">
        <v>16525928</v>
      </c>
      <c r="C25" t="s">
        <v>1614</v>
      </c>
      <c r="D25" t="s">
        <v>1277</v>
      </c>
      <c r="E25" t="s">
        <v>1513</v>
      </c>
      <c r="F25">
        <v>250</v>
      </c>
      <c r="G25" t="s">
        <v>1514</v>
      </c>
      <c r="H25" t="s">
        <v>1429</v>
      </c>
      <c r="I25" t="s">
        <v>1615</v>
      </c>
      <c r="J25" t="s">
        <v>1614</v>
      </c>
      <c r="K25" t="s">
        <v>1277</v>
      </c>
      <c r="L25" t="s">
        <v>1413</v>
      </c>
      <c r="M25">
        <v>11000526</v>
      </c>
      <c r="N25" t="s">
        <v>1616</v>
      </c>
      <c r="O25" t="s">
        <v>1415</v>
      </c>
      <c r="P25" t="s">
        <v>1416</v>
      </c>
      <c r="Q25" t="s">
        <v>1604</v>
      </c>
      <c r="R25" s="509">
        <v>45545</v>
      </c>
      <c r="S25">
        <v>0</v>
      </c>
      <c r="T25">
        <v>250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 t="s">
        <v>1617</v>
      </c>
      <c r="AH25">
        <v>0</v>
      </c>
      <c r="AI25">
        <v>78780</v>
      </c>
      <c r="AJ25" t="s">
        <v>20</v>
      </c>
      <c r="AK25" t="s">
        <v>1420</v>
      </c>
      <c r="AL25">
        <v>0</v>
      </c>
      <c r="AM25">
        <v>0</v>
      </c>
      <c r="AN25" s="509">
        <v>42290</v>
      </c>
      <c r="AO25" t="s">
        <v>1618</v>
      </c>
      <c r="AP25" t="s">
        <v>870</v>
      </c>
      <c r="AQ25" t="s">
        <v>1616</v>
      </c>
      <c r="AR25" t="s">
        <v>1618</v>
      </c>
      <c r="AS25" t="s">
        <v>1616</v>
      </c>
      <c r="AT25" t="s">
        <v>965</v>
      </c>
      <c r="AU25" t="s">
        <v>1619</v>
      </c>
      <c r="AV25" t="s">
        <v>965</v>
      </c>
      <c r="AW25" t="s">
        <v>1620</v>
      </c>
      <c r="AX25" t="s">
        <v>1621</v>
      </c>
      <c r="AY25" t="s">
        <v>1618</v>
      </c>
      <c r="AZ25" t="s">
        <v>1616</v>
      </c>
      <c r="BA25" t="s">
        <v>20</v>
      </c>
      <c r="BB25">
        <v>0</v>
      </c>
      <c r="BC25">
        <v>0</v>
      </c>
      <c r="BD25">
        <v>0</v>
      </c>
      <c r="BE25">
        <v>0</v>
      </c>
      <c r="BF25" t="s">
        <v>1458</v>
      </c>
      <c r="BG25" t="s">
        <v>1425</v>
      </c>
      <c r="BH25" t="s">
        <v>1622</v>
      </c>
      <c r="BI25" t="s">
        <v>1623</v>
      </c>
    </row>
    <row r="26" spans="1:61">
      <c r="A26">
        <v>17648810</v>
      </c>
      <c r="B26">
        <v>16525823</v>
      </c>
      <c r="C26" t="s">
        <v>1624</v>
      </c>
      <c r="D26" t="s">
        <v>1277</v>
      </c>
      <c r="E26" t="s">
        <v>1513</v>
      </c>
      <c r="F26">
        <v>230</v>
      </c>
      <c r="G26" t="s">
        <v>1514</v>
      </c>
      <c r="H26" t="s">
        <v>1612</v>
      </c>
      <c r="I26" t="s">
        <v>1615</v>
      </c>
      <c r="J26" t="s">
        <v>1614</v>
      </c>
      <c r="K26" t="s">
        <v>1277</v>
      </c>
      <c r="L26" t="s">
        <v>1413</v>
      </c>
      <c r="M26">
        <v>11000526</v>
      </c>
      <c r="N26" t="s">
        <v>1616</v>
      </c>
      <c r="O26" t="s">
        <v>1415</v>
      </c>
      <c r="P26" t="s">
        <v>1416</v>
      </c>
      <c r="Q26" t="s">
        <v>1604</v>
      </c>
      <c r="R26" s="509">
        <v>45545</v>
      </c>
      <c r="S26">
        <v>230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 t="s">
        <v>1617</v>
      </c>
      <c r="AH26">
        <v>0</v>
      </c>
      <c r="AI26">
        <v>78780</v>
      </c>
      <c r="AJ26" t="s">
        <v>20</v>
      </c>
      <c r="AK26" t="s">
        <v>1420</v>
      </c>
      <c r="AL26">
        <v>0</v>
      </c>
      <c r="AM26">
        <v>0</v>
      </c>
      <c r="AN26" s="509">
        <v>43334</v>
      </c>
      <c r="AO26" t="s">
        <v>1618</v>
      </c>
      <c r="AP26" t="s">
        <v>870</v>
      </c>
      <c r="AQ26" t="s">
        <v>1616</v>
      </c>
      <c r="AR26" t="s">
        <v>1618</v>
      </c>
      <c r="AS26" t="s">
        <v>1616</v>
      </c>
      <c r="AT26" t="s">
        <v>965</v>
      </c>
      <c r="AU26" t="s">
        <v>1619</v>
      </c>
      <c r="AV26" t="s">
        <v>965</v>
      </c>
      <c r="AW26" t="s">
        <v>1625</v>
      </c>
      <c r="AX26" t="s">
        <v>1626</v>
      </c>
      <c r="AY26" t="s">
        <v>1627</v>
      </c>
      <c r="AZ26" t="s">
        <v>1628</v>
      </c>
      <c r="BA26" t="s">
        <v>20</v>
      </c>
      <c r="BB26">
        <v>0</v>
      </c>
      <c r="BC26">
        <v>0</v>
      </c>
      <c r="BD26">
        <v>0</v>
      </c>
      <c r="BE26">
        <v>0</v>
      </c>
      <c r="BF26" t="s">
        <v>1458</v>
      </c>
      <c r="BG26" t="s">
        <v>1425</v>
      </c>
      <c r="BH26" t="s">
        <v>1629</v>
      </c>
      <c r="BI26" t="s">
        <v>1630</v>
      </c>
    </row>
    <row r="27" spans="1:61">
      <c r="A27">
        <v>16857009</v>
      </c>
      <c r="B27">
        <v>15782499</v>
      </c>
      <c r="C27" t="s">
        <v>906</v>
      </c>
      <c r="D27" t="s">
        <v>905</v>
      </c>
      <c r="E27" t="s">
        <v>1513</v>
      </c>
      <c r="F27">
        <v>230</v>
      </c>
      <c r="G27" t="s">
        <v>1514</v>
      </c>
      <c r="H27" t="s">
        <v>1411</v>
      </c>
      <c r="I27" t="s">
        <v>1631</v>
      </c>
      <c r="J27" t="s">
        <v>906</v>
      </c>
      <c r="K27" t="s">
        <v>905</v>
      </c>
      <c r="L27" t="s">
        <v>1413</v>
      </c>
      <c r="M27">
        <v>9995619</v>
      </c>
      <c r="N27" t="s">
        <v>908</v>
      </c>
      <c r="O27" t="s">
        <v>1415</v>
      </c>
      <c r="P27" t="s">
        <v>1416</v>
      </c>
      <c r="Q27" t="s">
        <v>1415</v>
      </c>
      <c r="R27" s="509">
        <v>45476</v>
      </c>
      <c r="S27">
        <v>0</v>
      </c>
      <c r="T27">
        <v>0</v>
      </c>
      <c r="U27">
        <v>0</v>
      </c>
      <c r="V27">
        <v>290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 t="s">
        <v>1632</v>
      </c>
      <c r="AH27">
        <v>0</v>
      </c>
      <c r="AI27">
        <v>78570</v>
      </c>
      <c r="AJ27" t="s">
        <v>62</v>
      </c>
      <c r="AK27" t="s">
        <v>1420</v>
      </c>
      <c r="AL27">
        <v>0</v>
      </c>
      <c r="AM27">
        <v>0</v>
      </c>
      <c r="AN27" s="509">
        <v>41231</v>
      </c>
      <c r="AO27" t="s">
        <v>1633</v>
      </c>
      <c r="AP27" t="s">
        <v>870</v>
      </c>
      <c r="AQ27" t="s">
        <v>908</v>
      </c>
      <c r="AR27" t="s">
        <v>1633</v>
      </c>
      <c r="AS27" t="s">
        <v>908</v>
      </c>
      <c r="AT27" t="s">
        <v>965</v>
      </c>
      <c r="AU27" t="s">
        <v>1634</v>
      </c>
      <c r="AV27" t="s">
        <v>965</v>
      </c>
      <c r="AW27" t="s">
        <v>1635</v>
      </c>
      <c r="AX27" t="s">
        <v>1636</v>
      </c>
      <c r="AY27" t="s">
        <v>1637</v>
      </c>
      <c r="AZ27" t="s">
        <v>1638</v>
      </c>
      <c r="BA27" t="s">
        <v>20</v>
      </c>
      <c r="BB27" t="s">
        <v>1477</v>
      </c>
      <c r="BC27" t="s">
        <v>1639</v>
      </c>
      <c r="BD27">
        <v>60</v>
      </c>
      <c r="BE27" t="s">
        <v>1640</v>
      </c>
      <c r="BF27" t="s">
        <v>1424</v>
      </c>
      <c r="BG27" t="s">
        <v>1425</v>
      </c>
      <c r="BH27" t="s">
        <v>1641</v>
      </c>
      <c r="BI27" t="s">
        <v>1642</v>
      </c>
    </row>
    <row r="28" spans="1:61">
      <c r="A28">
        <v>17544666</v>
      </c>
      <c r="B28">
        <v>16427665</v>
      </c>
      <c r="C28" t="s">
        <v>384</v>
      </c>
      <c r="D28" t="s">
        <v>383</v>
      </c>
      <c r="E28" t="s">
        <v>1513</v>
      </c>
      <c r="F28">
        <v>350</v>
      </c>
      <c r="G28" t="s">
        <v>1514</v>
      </c>
      <c r="H28" t="s">
        <v>1447</v>
      </c>
      <c r="I28" t="s">
        <v>1643</v>
      </c>
      <c r="J28" t="s">
        <v>384</v>
      </c>
      <c r="K28" t="s">
        <v>383</v>
      </c>
      <c r="L28" t="s">
        <v>1413</v>
      </c>
      <c r="M28">
        <v>9995630</v>
      </c>
      <c r="N28" t="s">
        <v>387</v>
      </c>
      <c r="O28" t="s">
        <v>1415</v>
      </c>
      <c r="P28" t="s">
        <v>1416</v>
      </c>
      <c r="Q28" t="s">
        <v>1644</v>
      </c>
      <c r="R28" s="509">
        <v>45542</v>
      </c>
      <c r="S28">
        <v>0</v>
      </c>
      <c r="T28">
        <v>0</v>
      </c>
      <c r="U28">
        <v>0</v>
      </c>
      <c r="V28">
        <v>0</v>
      </c>
      <c r="W28">
        <v>350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 t="s">
        <v>385</v>
      </c>
      <c r="AH28">
        <v>0</v>
      </c>
      <c r="AI28">
        <v>78260</v>
      </c>
      <c r="AJ28" t="s">
        <v>386</v>
      </c>
      <c r="AK28" t="s">
        <v>1420</v>
      </c>
      <c r="AL28">
        <v>0</v>
      </c>
      <c r="AM28">
        <v>0</v>
      </c>
      <c r="AN28" s="509">
        <v>34503</v>
      </c>
      <c r="AO28" t="s">
        <v>1645</v>
      </c>
      <c r="AP28" t="s">
        <v>870</v>
      </c>
      <c r="AQ28" t="s">
        <v>387</v>
      </c>
      <c r="AR28" t="s">
        <v>1646</v>
      </c>
      <c r="AS28" t="s">
        <v>387</v>
      </c>
      <c r="AT28" t="s">
        <v>965</v>
      </c>
      <c r="AU28" t="s">
        <v>1647</v>
      </c>
      <c r="AV28" t="s">
        <v>965</v>
      </c>
      <c r="AW28" t="s">
        <v>625</v>
      </c>
      <c r="AX28" t="s">
        <v>1648</v>
      </c>
      <c r="AY28" t="s">
        <v>1649</v>
      </c>
      <c r="AZ28" t="s">
        <v>1650</v>
      </c>
      <c r="BA28" t="s">
        <v>20</v>
      </c>
      <c r="BB28">
        <v>0</v>
      </c>
      <c r="BC28">
        <v>0</v>
      </c>
      <c r="BD28">
        <v>0</v>
      </c>
      <c r="BE28">
        <v>0</v>
      </c>
      <c r="BF28" t="s">
        <v>1424</v>
      </c>
      <c r="BG28" t="s">
        <v>1425</v>
      </c>
      <c r="BH28" t="s">
        <v>1598</v>
      </c>
      <c r="BI28" t="s">
        <v>1651</v>
      </c>
    </row>
    <row r="29" spans="1:61">
      <c r="A29">
        <v>17340779</v>
      </c>
      <c r="B29">
        <v>16234199</v>
      </c>
      <c r="C29" t="s">
        <v>1652</v>
      </c>
      <c r="D29" t="s">
        <v>883</v>
      </c>
      <c r="E29" t="s">
        <v>1409</v>
      </c>
      <c r="F29">
        <v>250</v>
      </c>
      <c r="G29" t="s">
        <v>1489</v>
      </c>
      <c r="H29" t="s">
        <v>1429</v>
      </c>
      <c r="I29" t="s">
        <v>1653</v>
      </c>
      <c r="J29" t="s">
        <v>1652</v>
      </c>
      <c r="K29" t="s">
        <v>883</v>
      </c>
      <c r="L29" t="s">
        <v>1413</v>
      </c>
      <c r="M29">
        <v>10909013</v>
      </c>
      <c r="N29" t="s">
        <v>1654</v>
      </c>
      <c r="O29" t="s">
        <v>1415</v>
      </c>
      <c r="P29" t="s">
        <v>1416</v>
      </c>
      <c r="Q29" t="s">
        <v>1655</v>
      </c>
      <c r="R29" s="509">
        <v>45534</v>
      </c>
      <c r="S29">
        <v>0</v>
      </c>
      <c r="T29">
        <v>250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 t="s">
        <v>1656</v>
      </c>
      <c r="AH29">
        <v>0</v>
      </c>
      <c r="AI29">
        <v>78780</v>
      </c>
      <c r="AJ29" t="s">
        <v>20</v>
      </c>
      <c r="AK29" t="s">
        <v>1420</v>
      </c>
      <c r="AL29">
        <v>0</v>
      </c>
      <c r="AM29">
        <v>0</v>
      </c>
      <c r="AN29" s="509">
        <v>42875</v>
      </c>
      <c r="AO29" t="s">
        <v>1657</v>
      </c>
      <c r="AP29" t="s">
        <v>870</v>
      </c>
      <c r="AQ29" t="s">
        <v>1654</v>
      </c>
      <c r="AR29" t="s">
        <v>1657</v>
      </c>
      <c r="AS29" t="s">
        <v>1654</v>
      </c>
      <c r="AT29" t="s">
        <v>965</v>
      </c>
      <c r="AU29" t="s">
        <v>1658</v>
      </c>
      <c r="AV29" t="s">
        <v>965</v>
      </c>
      <c r="AW29" t="s">
        <v>1659</v>
      </c>
      <c r="AX29" t="s">
        <v>1660</v>
      </c>
      <c r="AY29" t="s">
        <v>1661</v>
      </c>
      <c r="AZ29" t="s">
        <v>1662</v>
      </c>
      <c r="BA29" t="s">
        <v>20</v>
      </c>
      <c r="BB29">
        <v>0</v>
      </c>
      <c r="BC29">
        <v>0</v>
      </c>
      <c r="BD29">
        <v>0</v>
      </c>
      <c r="BE29">
        <v>0</v>
      </c>
      <c r="BF29" t="s">
        <v>1424</v>
      </c>
      <c r="BG29" t="s">
        <v>1425</v>
      </c>
      <c r="BH29" t="s">
        <v>1641</v>
      </c>
      <c r="BI29" t="s">
        <v>1663</v>
      </c>
    </row>
    <row r="30" spans="1:61">
      <c r="A30">
        <v>16696784</v>
      </c>
      <c r="B30">
        <v>15638110</v>
      </c>
      <c r="C30" t="s">
        <v>133</v>
      </c>
      <c r="D30" t="s">
        <v>376</v>
      </c>
      <c r="E30" t="s">
        <v>1409</v>
      </c>
      <c r="F30">
        <v>250</v>
      </c>
      <c r="G30" t="s">
        <v>1489</v>
      </c>
      <c r="H30" t="s">
        <v>1429</v>
      </c>
      <c r="I30" t="s">
        <v>1664</v>
      </c>
      <c r="J30" t="s">
        <v>133</v>
      </c>
      <c r="K30" t="s">
        <v>376</v>
      </c>
      <c r="L30" t="s">
        <v>1413</v>
      </c>
      <c r="M30">
        <v>9995638</v>
      </c>
      <c r="N30" t="s">
        <v>378</v>
      </c>
      <c r="O30" t="s">
        <v>1415</v>
      </c>
      <c r="P30" t="s">
        <v>1416</v>
      </c>
      <c r="Q30" t="s">
        <v>1665</v>
      </c>
      <c r="R30" s="509">
        <v>45463</v>
      </c>
      <c r="S30">
        <v>0</v>
      </c>
      <c r="T30">
        <v>250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 t="s">
        <v>377</v>
      </c>
      <c r="AH30">
        <v>0</v>
      </c>
      <c r="AI30">
        <v>78570</v>
      </c>
      <c r="AJ30" t="s">
        <v>62</v>
      </c>
      <c r="AK30" t="s">
        <v>1420</v>
      </c>
      <c r="AL30">
        <v>0</v>
      </c>
      <c r="AM30">
        <v>0</v>
      </c>
      <c r="AN30" s="509">
        <v>42063</v>
      </c>
      <c r="AO30" t="s">
        <v>1666</v>
      </c>
      <c r="AP30" t="s">
        <v>870</v>
      </c>
      <c r="AQ30" t="s">
        <v>378</v>
      </c>
      <c r="AR30" t="s">
        <v>1666</v>
      </c>
      <c r="AS30" t="s">
        <v>1667</v>
      </c>
      <c r="AT30" t="s">
        <v>965</v>
      </c>
      <c r="AU30" t="s">
        <v>1668</v>
      </c>
      <c r="AV30" t="s">
        <v>965</v>
      </c>
      <c r="AW30" t="s">
        <v>667</v>
      </c>
      <c r="AX30" t="s">
        <v>1669</v>
      </c>
      <c r="AY30" t="s">
        <v>1670</v>
      </c>
      <c r="AZ30" t="s">
        <v>378</v>
      </c>
      <c r="BA30" t="s">
        <v>20</v>
      </c>
      <c r="BB30">
        <v>0</v>
      </c>
      <c r="BC30">
        <v>0</v>
      </c>
      <c r="BD30">
        <v>0</v>
      </c>
      <c r="BE30">
        <v>0</v>
      </c>
      <c r="BF30" t="s">
        <v>1424</v>
      </c>
      <c r="BG30" t="s">
        <v>1425</v>
      </c>
      <c r="BH30" t="s">
        <v>1622</v>
      </c>
      <c r="BI30" t="s">
        <v>1671</v>
      </c>
    </row>
    <row r="31" spans="1:61">
      <c r="A31">
        <v>16567325</v>
      </c>
      <c r="B31">
        <v>15528049</v>
      </c>
      <c r="C31" t="s">
        <v>888</v>
      </c>
      <c r="D31" t="s">
        <v>887</v>
      </c>
      <c r="E31" t="s">
        <v>1409</v>
      </c>
      <c r="F31">
        <v>250</v>
      </c>
      <c r="G31" t="s">
        <v>1489</v>
      </c>
      <c r="H31" t="s">
        <v>1429</v>
      </c>
      <c r="I31" t="s">
        <v>1672</v>
      </c>
      <c r="J31" t="s">
        <v>888</v>
      </c>
      <c r="K31" t="s">
        <v>887</v>
      </c>
      <c r="L31" t="s">
        <v>1413</v>
      </c>
      <c r="M31">
        <v>9995620</v>
      </c>
      <c r="N31" t="s">
        <v>890</v>
      </c>
      <c r="O31" t="s">
        <v>1415</v>
      </c>
      <c r="P31" t="s">
        <v>1416</v>
      </c>
      <c r="Q31" t="s">
        <v>1673</v>
      </c>
      <c r="R31" s="509">
        <v>45454</v>
      </c>
      <c r="S31">
        <v>0</v>
      </c>
      <c r="T31">
        <v>250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 t="s">
        <v>889</v>
      </c>
      <c r="AH31">
        <v>0</v>
      </c>
      <c r="AI31">
        <v>78570</v>
      </c>
      <c r="AJ31" t="s">
        <v>62</v>
      </c>
      <c r="AK31" t="s">
        <v>1420</v>
      </c>
      <c r="AL31">
        <v>0</v>
      </c>
      <c r="AM31">
        <v>0</v>
      </c>
      <c r="AN31" s="509">
        <v>42380</v>
      </c>
      <c r="AO31" t="s">
        <v>1674</v>
      </c>
      <c r="AP31" t="s">
        <v>870</v>
      </c>
      <c r="AQ31" t="s">
        <v>890</v>
      </c>
      <c r="AR31" t="s">
        <v>1675</v>
      </c>
      <c r="AS31" t="s">
        <v>890</v>
      </c>
      <c r="AT31" t="s">
        <v>965</v>
      </c>
      <c r="AU31" t="s">
        <v>1676</v>
      </c>
      <c r="AV31" t="s">
        <v>965</v>
      </c>
      <c r="AW31" t="s">
        <v>1677</v>
      </c>
      <c r="AX31" t="s">
        <v>1678</v>
      </c>
      <c r="AY31" t="s">
        <v>1674</v>
      </c>
      <c r="AZ31" t="s">
        <v>1679</v>
      </c>
      <c r="BA31" t="s">
        <v>20</v>
      </c>
      <c r="BB31">
        <v>0</v>
      </c>
      <c r="BC31">
        <v>0</v>
      </c>
      <c r="BD31">
        <v>0</v>
      </c>
      <c r="BE31">
        <v>0</v>
      </c>
      <c r="BF31" t="s">
        <v>1424</v>
      </c>
      <c r="BG31" t="s">
        <v>1425</v>
      </c>
      <c r="BH31" t="s">
        <v>1622</v>
      </c>
      <c r="BI31" t="s">
        <v>1680</v>
      </c>
    </row>
    <row r="32" spans="1:61">
      <c r="A32">
        <v>16485066</v>
      </c>
      <c r="B32">
        <v>15460847</v>
      </c>
      <c r="C32" t="s">
        <v>112</v>
      </c>
      <c r="D32" t="s">
        <v>500</v>
      </c>
      <c r="E32" t="s">
        <v>1409</v>
      </c>
      <c r="F32">
        <v>0</v>
      </c>
      <c r="G32" t="s">
        <v>1592</v>
      </c>
      <c r="H32" t="s">
        <v>1447</v>
      </c>
      <c r="I32" t="s">
        <v>1681</v>
      </c>
      <c r="J32" t="s">
        <v>112</v>
      </c>
      <c r="K32" t="s">
        <v>500</v>
      </c>
      <c r="L32" t="s">
        <v>1413</v>
      </c>
      <c r="M32">
        <v>12564114</v>
      </c>
      <c r="N32" t="s">
        <v>502</v>
      </c>
      <c r="O32" t="s">
        <v>1415</v>
      </c>
      <c r="P32" t="s">
        <v>1416</v>
      </c>
      <c r="Q32" t="s">
        <v>1682</v>
      </c>
      <c r="R32" s="509">
        <v>45448</v>
      </c>
      <c r="S32">
        <v>0</v>
      </c>
      <c r="T32">
        <v>0</v>
      </c>
      <c r="U32">
        <v>0</v>
      </c>
      <c r="V32">
        <v>0</v>
      </c>
      <c r="W32">
        <v>350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 s="509">
        <v>27311</v>
      </c>
      <c r="AO32" t="s">
        <v>1683</v>
      </c>
      <c r="AP32" t="s">
        <v>870</v>
      </c>
      <c r="AQ32" t="s">
        <v>502</v>
      </c>
      <c r="AR32" t="s">
        <v>1684</v>
      </c>
      <c r="AS32" t="s">
        <v>1685</v>
      </c>
      <c r="AT32" t="s">
        <v>965</v>
      </c>
      <c r="AU32" t="s">
        <v>1686</v>
      </c>
      <c r="AV32" t="s">
        <v>965</v>
      </c>
      <c r="AW32" t="s">
        <v>686</v>
      </c>
      <c r="AX32">
        <v>0</v>
      </c>
      <c r="AY32">
        <v>0</v>
      </c>
      <c r="AZ32">
        <v>0</v>
      </c>
      <c r="BA32" t="s">
        <v>20</v>
      </c>
      <c r="BB32">
        <v>0</v>
      </c>
      <c r="BC32">
        <v>0</v>
      </c>
      <c r="BD32">
        <v>0</v>
      </c>
      <c r="BE32">
        <v>0</v>
      </c>
      <c r="BF32" t="s">
        <v>1424</v>
      </c>
      <c r="BG32" t="s">
        <v>1425</v>
      </c>
      <c r="BH32" t="s">
        <v>1687</v>
      </c>
      <c r="BI32" t="s">
        <v>1688</v>
      </c>
    </row>
    <row r="33" spans="1:61">
      <c r="A33">
        <v>16477837</v>
      </c>
      <c r="B33">
        <v>15454778</v>
      </c>
      <c r="C33" t="s">
        <v>23</v>
      </c>
      <c r="D33" t="s">
        <v>22</v>
      </c>
      <c r="E33" t="s">
        <v>1409</v>
      </c>
      <c r="F33">
        <v>0</v>
      </c>
      <c r="G33" t="s">
        <v>1592</v>
      </c>
      <c r="H33" t="s">
        <v>1447</v>
      </c>
      <c r="I33" t="s">
        <v>1689</v>
      </c>
      <c r="J33" t="s">
        <v>23</v>
      </c>
      <c r="K33" t="s">
        <v>22</v>
      </c>
      <c r="L33" t="s">
        <v>1413</v>
      </c>
      <c r="M33">
        <v>9995509</v>
      </c>
      <c r="N33" t="s">
        <v>27</v>
      </c>
      <c r="O33" t="s">
        <v>1415</v>
      </c>
      <c r="P33" t="s">
        <v>1416</v>
      </c>
      <c r="Q33" t="s">
        <v>1690</v>
      </c>
      <c r="R33" s="509">
        <v>45447</v>
      </c>
      <c r="S33">
        <v>0</v>
      </c>
      <c r="T33">
        <v>0</v>
      </c>
      <c r="U33">
        <v>0</v>
      </c>
      <c r="V33">
        <v>0</v>
      </c>
      <c r="W33">
        <v>350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 t="s">
        <v>25</v>
      </c>
      <c r="AH33">
        <v>0</v>
      </c>
      <c r="AI33">
        <v>95280</v>
      </c>
      <c r="AJ33" t="s">
        <v>26</v>
      </c>
      <c r="AK33" t="s">
        <v>1420</v>
      </c>
      <c r="AL33">
        <v>0</v>
      </c>
      <c r="AM33">
        <v>0</v>
      </c>
      <c r="AN33" s="509">
        <v>22695</v>
      </c>
      <c r="AO33" t="s">
        <v>1691</v>
      </c>
      <c r="AP33" t="s">
        <v>870</v>
      </c>
      <c r="AQ33" t="s">
        <v>27</v>
      </c>
      <c r="AR33" t="s">
        <v>1692</v>
      </c>
      <c r="AS33" t="s">
        <v>1693</v>
      </c>
      <c r="AT33" t="s">
        <v>965</v>
      </c>
      <c r="AU33" t="s">
        <v>1694</v>
      </c>
      <c r="AV33" t="s">
        <v>965</v>
      </c>
      <c r="AW33" t="s">
        <v>24</v>
      </c>
      <c r="AX33">
        <v>0</v>
      </c>
      <c r="AY33">
        <v>0</v>
      </c>
      <c r="AZ33">
        <v>0</v>
      </c>
      <c r="BA33" t="s">
        <v>20</v>
      </c>
      <c r="BB33">
        <v>0</v>
      </c>
      <c r="BC33">
        <v>0</v>
      </c>
      <c r="BD33">
        <v>0</v>
      </c>
      <c r="BE33">
        <v>0</v>
      </c>
      <c r="BF33" t="s">
        <v>1424</v>
      </c>
      <c r="BG33" t="s">
        <v>1425</v>
      </c>
      <c r="BH33" t="s">
        <v>1687</v>
      </c>
      <c r="BI33" t="s">
        <v>1695</v>
      </c>
    </row>
    <row r="34" spans="1:61">
      <c r="A34">
        <v>15867852</v>
      </c>
      <c r="B34">
        <v>14953123</v>
      </c>
      <c r="C34" t="s">
        <v>101</v>
      </c>
      <c r="D34" t="s">
        <v>100</v>
      </c>
      <c r="E34" t="s">
        <v>1409</v>
      </c>
      <c r="F34">
        <v>0</v>
      </c>
      <c r="G34" t="s">
        <v>1592</v>
      </c>
      <c r="H34" t="s">
        <v>1447</v>
      </c>
      <c r="I34" t="s">
        <v>1696</v>
      </c>
      <c r="J34" t="s">
        <v>101</v>
      </c>
      <c r="K34" t="s">
        <v>100</v>
      </c>
      <c r="L34" t="s">
        <v>1413</v>
      </c>
      <c r="M34">
        <v>9995427</v>
      </c>
      <c r="N34" t="s">
        <v>1697</v>
      </c>
      <c r="O34" t="s">
        <v>1415</v>
      </c>
      <c r="P34" t="s">
        <v>1416</v>
      </c>
      <c r="Q34" t="s">
        <v>1698</v>
      </c>
      <c r="R34" s="509">
        <v>45393</v>
      </c>
      <c r="S34">
        <v>0</v>
      </c>
      <c r="T34">
        <v>0</v>
      </c>
      <c r="U34">
        <v>0</v>
      </c>
      <c r="V34">
        <v>0</v>
      </c>
      <c r="W34">
        <v>350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 t="s">
        <v>102</v>
      </c>
      <c r="AH34">
        <v>0</v>
      </c>
      <c r="AI34">
        <v>78570</v>
      </c>
      <c r="AJ34" t="s">
        <v>62</v>
      </c>
      <c r="AK34" t="s">
        <v>1420</v>
      </c>
      <c r="AL34">
        <v>0</v>
      </c>
      <c r="AM34">
        <v>0</v>
      </c>
      <c r="AN34" s="509">
        <v>22380</v>
      </c>
      <c r="AO34" t="s">
        <v>1699</v>
      </c>
      <c r="AP34" t="s">
        <v>870</v>
      </c>
      <c r="AQ34" t="s">
        <v>1697</v>
      </c>
      <c r="AR34" t="s">
        <v>1700</v>
      </c>
      <c r="AS34" t="s">
        <v>1697</v>
      </c>
      <c r="AT34" t="s">
        <v>965</v>
      </c>
      <c r="AU34" t="s">
        <v>1701</v>
      </c>
      <c r="AV34" t="s">
        <v>965</v>
      </c>
      <c r="AW34" t="s">
        <v>623</v>
      </c>
      <c r="AX34">
        <v>0</v>
      </c>
      <c r="AY34">
        <v>0</v>
      </c>
      <c r="AZ34">
        <v>0</v>
      </c>
      <c r="BA34" t="s">
        <v>20</v>
      </c>
      <c r="BB34" t="s">
        <v>861</v>
      </c>
      <c r="BC34">
        <v>0</v>
      </c>
      <c r="BD34">
        <v>200</v>
      </c>
      <c r="BE34">
        <v>0</v>
      </c>
      <c r="BF34" t="s">
        <v>1424</v>
      </c>
      <c r="BG34" t="s">
        <v>1425</v>
      </c>
      <c r="BH34" t="s">
        <v>1702</v>
      </c>
      <c r="BI34" t="s">
        <v>1703</v>
      </c>
    </row>
    <row r="35" spans="1:61">
      <c r="A35">
        <v>16857490</v>
      </c>
      <c r="B35">
        <v>15782951</v>
      </c>
      <c r="C35" t="s">
        <v>783</v>
      </c>
      <c r="D35" t="s">
        <v>1704</v>
      </c>
      <c r="E35" t="s">
        <v>1513</v>
      </c>
      <c r="F35">
        <v>300</v>
      </c>
      <c r="G35" t="s">
        <v>1428</v>
      </c>
      <c r="H35" t="s">
        <v>1580</v>
      </c>
      <c r="I35" t="s">
        <v>1705</v>
      </c>
      <c r="J35" t="s">
        <v>783</v>
      </c>
      <c r="K35" t="s">
        <v>1704</v>
      </c>
      <c r="L35" t="s">
        <v>1413</v>
      </c>
      <c r="M35">
        <v>12668409</v>
      </c>
      <c r="N35" t="s">
        <v>1706</v>
      </c>
      <c r="O35" t="s">
        <v>1415</v>
      </c>
      <c r="P35" t="s">
        <v>1416</v>
      </c>
      <c r="Q35">
        <v>0</v>
      </c>
      <c r="R35" s="509">
        <v>45476</v>
      </c>
      <c r="S35">
        <v>0</v>
      </c>
      <c r="T35">
        <v>0</v>
      </c>
      <c r="U35">
        <v>0</v>
      </c>
      <c r="V35">
        <v>290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10</v>
      </c>
      <c r="AG35" t="s">
        <v>1707</v>
      </c>
      <c r="AH35">
        <v>0</v>
      </c>
      <c r="AI35">
        <v>78780</v>
      </c>
      <c r="AJ35" t="s">
        <v>20</v>
      </c>
      <c r="AK35" t="s">
        <v>1420</v>
      </c>
      <c r="AL35">
        <v>0</v>
      </c>
      <c r="AM35">
        <v>0</v>
      </c>
      <c r="AN35" s="509">
        <v>42054</v>
      </c>
      <c r="AO35" t="s">
        <v>1708</v>
      </c>
      <c r="AP35" t="s">
        <v>1453</v>
      </c>
      <c r="AQ35" t="s">
        <v>1706</v>
      </c>
      <c r="AR35" t="s">
        <v>1708</v>
      </c>
      <c r="AS35" t="s">
        <v>1706</v>
      </c>
      <c r="AT35" t="s">
        <v>965</v>
      </c>
      <c r="AU35" t="s">
        <v>1709</v>
      </c>
      <c r="AV35" t="s">
        <v>965</v>
      </c>
      <c r="AW35" t="s">
        <v>786</v>
      </c>
      <c r="AX35" t="s">
        <v>1710</v>
      </c>
      <c r="AY35" t="s">
        <v>1711</v>
      </c>
      <c r="AZ35" t="s">
        <v>785</v>
      </c>
      <c r="BA35" t="s">
        <v>20</v>
      </c>
      <c r="BB35">
        <v>0</v>
      </c>
      <c r="BC35">
        <v>0</v>
      </c>
      <c r="BD35">
        <v>0</v>
      </c>
      <c r="BE35">
        <v>0</v>
      </c>
      <c r="BF35" t="s">
        <v>1424</v>
      </c>
      <c r="BG35" t="s">
        <v>1425</v>
      </c>
      <c r="BH35" t="s">
        <v>1712</v>
      </c>
      <c r="BI35" t="s">
        <v>1713</v>
      </c>
    </row>
    <row r="36" spans="1:61">
      <c r="A36">
        <v>17211748</v>
      </c>
      <c r="B36">
        <v>16110305</v>
      </c>
      <c r="C36" t="s">
        <v>211</v>
      </c>
      <c r="D36" t="s">
        <v>542</v>
      </c>
      <c r="E36" t="s">
        <v>1513</v>
      </c>
      <c r="F36">
        <v>360</v>
      </c>
      <c r="G36" t="s">
        <v>1428</v>
      </c>
      <c r="H36" t="s">
        <v>1536</v>
      </c>
      <c r="I36" t="s">
        <v>1714</v>
      </c>
      <c r="J36">
        <v>0</v>
      </c>
      <c r="K36">
        <v>0</v>
      </c>
      <c r="L36" t="s">
        <v>1413</v>
      </c>
      <c r="M36">
        <v>0</v>
      </c>
      <c r="N36">
        <v>0</v>
      </c>
      <c r="O36" t="s">
        <v>1415</v>
      </c>
      <c r="P36" t="s">
        <v>1416</v>
      </c>
      <c r="Q36">
        <v>0</v>
      </c>
      <c r="R36" s="509">
        <v>45526</v>
      </c>
      <c r="S36">
        <v>0</v>
      </c>
      <c r="T36">
        <v>0</v>
      </c>
      <c r="U36">
        <v>0</v>
      </c>
      <c r="V36">
        <v>0</v>
      </c>
      <c r="W36">
        <v>350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10</v>
      </c>
      <c r="AG36" t="s">
        <v>541</v>
      </c>
      <c r="AH36">
        <v>0</v>
      </c>
      <c r="AI36">
        <v>78700</v>
      </c>
      <c r="AJ36" t="s">
        <v>109</v>
      </c>
      <c r="AK36" t="s">
        <v>1420</v>
      </c>
      <c r="AL36">
        <v>0</v>
      </c>
      <c r="AM36">
        <v>0</v>
      </c>
      <c r="AN36" s="509">
        <v>23909</v>
      </c>
      <c r="AO36" t="s">
        <v>1715</v>
      </c>
      <c r="AP36" t="s">
        <v>870</v>
      </c>
      <c r="AQ36" t="s">
        <v>751</v>
      </c>
      <c r="AR36" t="s">
        <v>1716</v>
      </c>
      <c r="AS36" t="s">
        <v>1717</v>
      </c>
      <c r="AT36" t="s">
        <v>965</v>
      </c>
      <c r="AU36" t="s">
        <v>1718</v>
      </c>
      <c r="AV36" t="s">
        <v>965</v>
      </c>
      <c r="AW36" t="s">
        <v>649</v>
      </c>
      <c r="AX36" t="s">
        <v>1719</v>
      </c>
      <c r="AY36">
        <v>0</v>
      </c>
      <c r="AZ36">
        <v>0</v>
      </c>
      <c r="BA36" t="s">
        <v>20</v>
      </c>
      <c r="BB36" t="s">
        <v>861</v>
      </c>
      <c r="BC36">
        <v>0</v>
      </c>
      <c r="BD36">
        <v>340</v>
      </c>
      <c r="BE36">
        <v>0</v>
      </c>
      <c r="BF36" t="s">
        <v>1424</v>
      </c>
      <c r="BG36" t="s">
        <v>1425</v>
      </c>
      <c r="BH36" t="s">
        <v>1524</v>
      </c>
      <c r="BI36" t="s">
        <v>1720</v>
      </c>
    </row>
    <row r="37" spans="1:61">
      <c r="A37">
        <v>17281733</v>
      </c>
      <c r="B37">
        <v>16177860</v>
      </c>
      <c r="C37" t="s">
        <v>1211</v>
      </c>
      <c r="D37" t="s">
        <v>1210</v>
      </c>
      <c r="E37" t="s">
        <v>1721</v>
      </c>
      <c r="F37">
        <v>290</v>
      </c>
      <c r="G37" t="s">
        <v>1592</v>
      </c>
      <c r="H37" t="s">
        <v>1411</v>
      </c>
      <c r="I37" t="s">
        <v>1722</v>
      </c>
      <c r="J37" t="s">
        <v>1211</v>
      </c>
      <c r="K37" t="s">
        <v>1210</v>
      </c>
      <c r="L37" t="s">
        <v>1413</v>
      </c>
      <c r="M37">
        <v>11123955</v>
      </c>
      <c r="N37" t="s">
        <v>1214</v>
      </c>
      <c r="O37" t="s">
        <v>1415</v>
      </c>
      <c r="P37" t="s">
        <v>1416</v>
      </c>
      <c r="Q37">
        <v>0</v>
      </c>
      <c r="R37" s="509">
        <v>45531</v>
      </c>
      <c r="S37">
        <v>0</v>
      </c>
      <c r="T37">
        <v>0</v>
      </c>
      <c r="U37">
        <v>0</v>
      </c>
      <c r="V37">
        <v>290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 t="s">
        <v>1723</v>
      </c>
      <c r="AH37" t="s">
        <v>1724</v>
      </c>
      <c r="AI37">
        <v>78700</v>
      </c>
      <c r="AJ37" t="s">
        <v>1494</v>
      </c>
      <c r="AK37" t="s">
        <v>1420</v>
      </c>
      <c r="AL37">
        <v>0</v>
      </c>
      <c r="AM37">
        <v>0</v>
      </c>
      <c r="AN37" s="509">
        <v>41213</v>
      </c>
      <c r="AO37" t="s">
        <v>1725</v>
      </c>
      <c r="AP37" t="s">
        <v>1453</v>
      </c>
      <c r="AQ37" t="s">
        <v>1214</v>
      </c>
      <c r="AR37" t="s">
        <v>1725</v>
      </c>
      <c r="AS37" t="s">
        <v>1214</v>
      </c>
      <c r="AT37" t="s">
        <v>965</v>
      </c>
      <c r="AU37" t="s">
        <v>1726</v>
      </c>
      <c r="AV37" t="s">
        <v>965</v>
      </c>
      <c r="AW37" t="s">
        <v>1727</v>
      </c>
      <c r="AX37" t="s">
        <v>1728</v>
      </c>
      <c r="AY37" t="s">
        <v>1729</v>
      </c>
      <c r="AZ37" t="s">
        <v>1730</v>
      </c>
      <c r="BA37" t="s">
        <v>20</v>
      </c>
      <c r="BB37" t="s">
        <v>1731</v>
      </c>
      <c r="BC37">
        <v>0</v>
      </c>
      <c r="BD37">
        <v>110</v>
      </c>
      <c r="BE37" t="s">
        <v>1732</v>
      </c>
      <c r="BF37" t="s">
        <v>1424</v>
      </c>
      <c r="BG37" t="s">
        <v>1425</v>
      </c>
      <c r="BH37" t="s">
        <v>1712</v>
      </c>
      <c r="BI37" t="s">
        <v>1733</v>
      </c>
    </row>
    <row r="38" spans="1:61">
      <c r="A38">
        <v>17537554</v>
      </c>
      <c r="B38">
        <v>16420911</v>
      </c>
      <c r="C38" t="s">
        <v>271</v>
      </c>
      <c r="D38" t="s">
        <v>898</v>
      </c>
      <c r="E38" t="s">
        <v>1513</v>
      </c>
      <c r="F38">
        <v>300</v>
      </c>
      <c r="G38" t="s">
        <v>1410</v>
      </c>
      <c r="H38" t="s">
        <v>1580</v>
      </c>
      <c r="I38" t="s">
        <v>1714</v>
      </c>
      <c r="J38">
        <v>0</v>
      </c>
      <c r="K38">
        <v>0</v>
      </c>
      <c r="L38" t="s">
        <v>1413</v>
      </c>
      <c r="M38">
        <v>0</v>
      </c>
      <c r="N38" t="s">
        <v>900</v>
      </c>
      <c r="O38" t="s">
        <v>1415</v>
      </c>
      <c r="P38" t="s">
        <v>1416</v>
      </c>
      <c r="Q38">
        <v>0</v>
      </c>
      <c r="R38" s="509">
        <v>45542</v>
      </c>
      <c r="S38">
        <v>0</v>
      </c>
      <c r="T38">
        <v>0</v>
      </c>
      <c r="U38">
        <v>0</v>
      </c>
      <c r="V38">
        <v>290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10</v>
      </c>
      <c r="AG38" t="s">
        <v>899</v>
      </c>
      <c r="AH38">
        <v>0</v>
      </c>
      <c r="AI38">
        <v>78780</v>
      </c>
      <c r="AJ38" t="s">
        <v>20</v>
      </c>
      <c r="AK38" t="s">
        <v>1420</v>
      </c>
      <c r="AL38">
        <v>0</v>
      </c>
      <c r="AM38">
        <v>0</v>
      </c>
      <c r="AN38" s="509">
        <v>40452</v>
      </c>
      <c r="AO38" t="s">
        <v>1734</v>
      </c>
      <c r="AP38" t="s">
        <v>870</v>
      </c>
      <c r="AQ38" t="s">
        <v>900</v>
      </c>
      <c r="AR38" t="s">
        <v>1734</v>
      </c>
      <c r="AS38" t="s">
        <v>900</v>
      </c>
      <c r="AT38" t="s">
        <v>965</v>
      </c>
      <c r="AU38" t="s">
        <v>1735</v>
      </c>
      <c r="AV38" t="s">
        <v>965</v>
      </c>
      <c r="AW38" t="s">
        <v>1736</v>
      </c>
      <c r="AX38" t="s">
        <v>1737</v>
      </c>
      <c r="AY38" t="s">
        <v>1738</v>
      </c>
      <c r="AZ38">
        <v>0</v>
      </c>
      <c r="BA38" t="s">
        <v>20</v>
      </c>
      <c r="BB38" t="s">
        <v>1477</v>
      </c>
      <c r="BC38">
        <v>0</v>
      </c>
      <c r="BD38">
        <v>60</v>
      </c>
      <c r="BE38">
        <v>0</v>
      </c>
      <c r="BF38" t="s">
        <v>1424</v>
      </c>
      <c r="BG38" t="s">
        <v>1425</v>
      </c>
      <c r="BH38" t="s">
        <v>1712</v>
      </c>
      <c r="BI38" t="s">
        <v>1739</v>
      </c>
    </row>
    <row r="39" spans="1:61">
      <c r="A39">
        <v>17626068</v>
      </c>
      <c r="B39">
        <v>16504281</v>
      </c>
      <c r="C39" t="s">
        <v>933</v>
      </c>
      <c r="D39" t="s">
        <v>923</v>
      </c>
      <c r="E39" t="s">
        <v>1513</v>
      </c>
      <c r="F39">
        <v>250</v>
      </c>
      <c r="G39" t="s">
        <v>1428</v>
      </c>
      <c r="H39" t="s">
        <v>1429</v>
      </c>
      <c r="I39" t="s">
        <v>1714</v>
      </c>
      <c r="J39">
        <v>0</v>
      </c>
      <c r="K39">
        <v>0</v>
      </c>
      <c r="L39" t="s">
        <v>1413</v>
      </c>
      <c r="M39">
        <v>0</v>
      </c>
      <c r="N39" t="s">
        <v>926</v>
      </c>
      <c r="O39" t="s">
        <v>1415</v>
      </c>
      <c r="P39" t="s">
        <v>1416</v>
      </c>
      <c r="Q39">
        <v>0</v>
      </c>
      <c r="R39" s="509">
        <v>45545</v>
      </c>
      <c r="S39">
        <v>0</v>
      </c>
      <c r="T39">
        <v>250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 t="s">
        <v>924</v>
      </c>
      <c r="AH39">
        <v>0</v>
      </c>
      <c r="AI39">
        <v>78510</v>
      </c>
      <c r="AJ39" t="s">
        <v>149</v>
      </c>
      <c r="AK39" t="s">
        <v>1420</v>
      </c>
      <c r="AL39">
        <v>0</v>
      </c>
      <c r="AM39">
        <v>0</v>
      </c>
      <c r="AN39" s="509">
        <v>42157</v>
      </c>
      <c r="AO39" t="s">
        <v>1740</v>
      </c>
      <c r="AP39" t="s">
        <v>870</v>
      </c>
      <c r="AQ39" t="s">
        <v>926</v>
      </c>
      <c r="AR39" t="s">
        <v>1741</v>
      </c>
      <c r="AS39" t="s">
        <v>926</v>
      </c>
      <c r="AT39" t="s">
        <v>965</v>
      </c>
      <c r="AU39" t="s">
        <v>1742</v>
      </c>
      <c r="AV39" t="s">
        <v>965</v>
      </c>
      <c r="AW39" t="s">
        <v>1743</v>
      </c>
      <c r="AX39" t="s">
        <v>1744</v>
      </c>
      <c r="AY39">
        <v>0</v>
      </c>
      <c r="AZ39" t="s">
        <v>926</v>
      </c>
      <c r="BA39" t="s">
        <v>20</v>
      </c>
      <c r="BB39">
        <v>0</v>
      </c>
      <c r="BC39">
        <v>0</v>
      </c>
      <c r="BD39">
        <v>0</v>
      </c>
      <c r="BE39">
        <v>0</v>
      </c>
      <c r="BF39" t="s">
        <v>1424</v>
      </c>
      <c r="BG39" t="s">
        <v>1425</v>
      </c>
      <c r="BH39" t="s">
        <v>1641</v>
      </c>
      <c r="BI39" t="s">
        <v>1745</v>
      </c>
    </row>
    <row r="40" spans="1:61">
      <c r="A40">
        <v>17626069</v>
      </c>
      <c r="B40">
        <v>16504281</v>
      </c>
      <c r="C40" t="s">
        <v>937</v>
      </c>
      <c r="D40" t="s">
        <v>923</v>
      </c>
      <c r="E40" t="s">
        <v>1513</v>
      </c>
      <c r="F40">
        <v>250</v>
      </c>
      <c r="G40" t="s">
        <v>1428</v>
      </c>
      <c r="H40" t="s">
        <v>1429</v>
      </c>
      <c r="I40" t="s">
        <v>1714</v>
      </c>
      <c r="J40">
        <v>0</v>
      </c>
      <c r="K40">
        <v>0</v>
      </c>
      <c r="L40" t="s">
        <v>1413</v>
      </c>
      <c r="M40">
        <v>0</v>
      </c>
      <c r="N40" t="s">
        <v>926</v>
      </c>
      <c r="O40" t="s">
        <v>1415</v>
      </c>
      <c r="P40" t="s">
        <v>1416</v>
      </c>
      <c r="Q40">
        <v>0</v>
      </c>
      <c r="R40" s="509">
        <v>45545</v>
      </c>
      <c r="S40">
        <v>0</v>
      </c>
      <c r="T40">
        <v>250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 t="s">
        <v>924</v>
      </c>
      <c r="AH40">
        <v>0</v>
      </c>
      <c r="AI40">
        <v>78510</v>
      </c>
      <c r="AJ40" t="s">
        <v>149</v>
      </c>
      <c r="AK40" t="s">
        <v>1420</v>
      </c>
      <c r="AL40">
        <v>0</v>
      </c>
      <c r="AM40">
        <v>0</v>
      </c>
      <c r="AN40" s="509">
        <v>43076</v>
      </c>
      <c r="AO40" t="s">
        <v>1740</v>
      </c>
      <c r="AP40" t="s">
        <v>870</v>
      </c>
      <c r="AQ40" t="s">
        <v>926</v>
      </c>
      <c r="AR40" t="s">
        <v>1741</v>
      </c>
      <c r="AS40" t="s">
        <v>926</v>
      </c>
      <c r="AT40" t="s">
        <v>965</v>
      </c>
      <c r="AU40" t="s">
        <v>1742</v>
      </c>
      <c r="AV40" t="s">
        <v>965</v>
      </c>
      <c r="AW40" t="s">
        <v>1746</v>
      </c>
      <c r="AX40" t="s">
        <v>1744</v>
      </c>
      <c r="AY40" t="s">
        <v>1740</v>
      </c>
      <c r="AZ40" t="s">
        <v>1747</v>
      </c>
      <c r="BA40" t="s">
        <v>20</v>
      </c>
      <c r="BB40">
        <v>0</v>
      </c>
      <c r="BC40">
        <v>0</v>
      </c>
      <c r="BD40">
        <v>0</v>
      </c>
      <c r="BE40">
        <v>0</v>
      </c>
      <c r="BF40" t="s">
        <v>1424</v>
      </c>
      <c r="BG40" t="s">
        <v>1425</v>
      </c>
      <c r="BH40" t="s">
        <v>1641</v>
      </c>
      <c r="BI40" t="s">
        <v>1745</v>
      </c>
    </row>
    <row r="41" spans="1:61">
      <c r="A41">
        <v>17777885</v>
      </c>
      <c r="B41">
        <v>16648216</v>
      </c>
      <c r="C41" t="s">
        <v>1211</v>
      </c>
      <c r="D41" t="s">
        <v>1210</v>
      </c>
      <c r="E41" t="s">
        <v>1513</v>
      </c>
      <c r="F41">
        <v>290</v>
      </c>
      <c r="G41" t="s">
        <v>1410</v>
      </c>
      <c r="H41" t="s">
        <v>1411</v>
      </c>
      <c r="I41" t="s">
        <v>1722</v>
      </c>
      <c r="J41" t="s">
        <v>1211</v>
      </c>
      <c r="K41" t="s">
        <v>1210</v>
      </c>
      <c r="L41" t="s">
        <v>1413</v>
      </c>
      <c r="M41">
        <v>11123955</v>
      </c>
      <c r="N41" t="s">
        <v>1214</v>
      </c>
      <c r="O41" t="s">
        <v>1415</v>
      </c>
      <c r="P41" t="s">
        <v>1416</v>
      </c>
      <c r="Q41">
        <v>0</v>
      </c>
      <c r="R41" s="509">
        <v>45550</v>
      </c>
      <c r="S41">
        <v>0</v>
      </c>
      <c r="T41">
        <v>0</v>
      </c>
      <c r="U41">
        <v>0</v>
      </c>
      <c r="V41">
        <v>290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 t="s">
        <v>1723</v>
      </c>
      <c r="AH41" t="s">
        <v>1724</v>
      </c>
      <c r="AI41">
        <v>78700</v>
      </c>
      <c r="AJ41" t="s">
        <v>1494</v>
      </c>
      <c r="AK41" t="s">
        <v>1420</v>
      </c>
      <c r="AL41">
        <v>0</v>
      </c>
      <c r="AM41">
        <v>0</v>
      </c>
      <c r="AN41" s="509">
        <v>41213</v>
      </c>
      <c r="AO41" t="s">
        <v>1725</v>
      </c>
      <c r="AP41" t="s">
        <v>1453</v>
      </c>
      <c r="AQ41" t="s">
        <v>1214</v>
      </c>
      <c r="AR41" t="s">
        <v>1725</v>
      </c>
      <c r="AS41" t="s">
        <v>1214</v>
      </c>
      <c r="AT41" t="s">
        <v>965</v>
      </c>
      <c r="AU41" t="s">
        <v>1726</v>
      </c>
      <c r="AV41" t="s">
        <v>965</v>
      </c>
      <c r="AW41" t="s">
        <v>1727</v>
      </c>
      <c r="AX41" t="s">
        <v>1728</v>
      </c>
      <c r="AY41" t="s">
        <v>1729</v>
      </c>
      <c r="AZ41" t="s">
        <v>1730</v>
      </c>
      <c r="BA41" t="s">
        <v>20</v>
      </c>
      <c r="BB41" t="s">
        <v>1731</v>
      </c>
      <c r="BC41">
        <v>0</v>
      </c>
      <c r="BD41">
        <v>110</v>
      </c>
      <c r="BE41" t="s">
        <v>1732</v>
      </c>
      <c r="BF41" t="s">
        <v>1424</v>
      </c>
      <c r="BG41" t="s">
        <v>1425</v>
      </c>
      <c r="BH41" t="s">
        <v>1712</v>
      </c>
      <c r="BI41" t="s">
        <v>1748</v>
      </c>
    </row>
    <row r="42" spans="1:61">
      <c r="A42">
        <v>18133531</v>
      </c>
      <c r="B42">
        <v>16972524</v>
      </c>
      <c r="C42" t="s">
        <v>107</v>
      </c>
      <c r="D42" t="s">
        <v>106</v>
      </c>
      <c r="E42" t="s">
        <v>1721</v>
      </c>
      <c r="F42">
        <v>290</v>
      </c>
      <c r="G42" t="s">
        <v>1592</v>
      </c>
      <c r="H42" t="s">
        <v>1411</v>
      </c>
      <c r="I42" t="s">
        <v>1749</v>
      </c>
      <c r="J42" t="s">
        <v>107</v>
      </c>
      <c r="K42" t="s">
        <v>106</v>
      </c>
      <c r="L42" t="s">
        <v>1413</v>
      </c>
      <c r="M42">
        <v>9995640</v>
      </c>
      <c r="N42" t="s">
        <v>110</v>
      </c>
      <c r="O42" t="s">
        <v>1415</v>
      </c>
      <c r="P42" t="s">
        <v>1416</v>
      </c>
      <c r="Q42">
        <v>0</v>
      </c>
      <c r="R42" s="509">
        <v>45565</v>
      </c>
      <c r="S42">
        <v>0</v>
      </c>
      <c r="T42">
        <v>0</v>
      </c>
      <c r="U42">
        <v>0</v>
      </c>
      <c r="V42">
        <v>290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 t="s">
        <v>108</v>
      </c>
      <c r="AH42">
        <v>0</v>
      </c>
      <c r="AI42">
        <v>78700</v>
      </c>
      <c r="AJ42" t="s">
        <v>109</v>
      </c>
      <c r="AK42" t="s">
        <v>1420</v>
      </c>
      <c r="AL42">
        <v>0</v>
      </c>
      <c r="AM42">
        <v>0</v>
      </c>
      <c r="AN42" s="509">
        <v>41223</v>
      </c>
      <c r="AO42" t="s">
        <v>1750</v>
      </c>
      <c r="AP42" t="s">
        <v>1453</v>
      </c>
      <c r="AQ42" t="s">
        <v>110</v>
      </c>
      <c r="AR42" t="s">
        <v>1750</v>
      </c>
      <c r="AS42" t="s">
        <v>110</v>
      </c>
      <c r="AT42" t="s">
        <v>965</v>
      </c>
      <c r="AU42" t="s">
        <v>1751</v>
      </c>
      <c r="AV42" t="s">
        <v>965</v>
      </c>
      <c r="AW42" t="s">
        <v>671</v>
      </c>
      <c r="AX42" t="s">
        <v>1752</v>
      </c>
      <c r="AY42" t="s">
        <v>1753</v>
      </c>
      <c r="AZ42" t="s">
        <v>1754</v>
      </c>
      <c r="BA42" t="s">
        <v>20</v>
      </c>
      <c r="BB42">
        <v>0</v>
      </c>
      <c r="BC42">
        <v>0</v>
      </c>
      <c r="BD42">
        <v>0</v>
      </c>
      <c r="BE42">
        <v>0</v>
      </c>
      <c r="BF42" t="s">
        <v>1424</v>
      </c>
      <c r="BG42" t="s">
        <v>1425</v>
      </c>
      <c r="BH42" t="s">
        <v>1712</v>
      </c>
      <c r="BI42" t="s">
        <v>1755</v>
      </c>
    </row>
    <row r="43" spans="1:61">
      <c r="AA4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8"/>
  <sheetViews>
    <sheetView topLeftCell="U29" zoomScale="80" zoomScaleNormal="80" workbookViewId="0">
      <selection activeCell="A4" sqref="A4:A44"/>
    </sheetView>
  </sheetViews>
  <sheetFormatPr baseColWidth="10" defaultRowHeight="15"/>
  <cols>
    <col min="4" max="4" width="15.42578125" bestFit="1" customWidth="1"/>
    <col min="7" max="7" width="16.85546875" customWidth="1"/>
    <col min="8" max="8" width="11.5703125" bestFit="1" customWidth="1"/>
    <col min="9" max="9" width="23" hidden="1" customWidth="1"/>
    <col min="10" max="11" width="11.42578125" hidden="1" customWidth="1"/>
    <col min="12" max="12" width="16.140625" hidden="1" customWidth="1"/>
    <col min="13" max="13" width="16" hidden="1" customWidth="1"/>
    <col min="14" max="14" width="28.140625" hidden="1" customWidth="1"/>
    <col min="15" max="15" width="11.28515625" hidden="1" customWidth="1"/>
    <col min="16" max="16" width="5.7109375" style="22" hidden="1" customWidth="1"/>
    <col min="17" max="17" width="14.5703125" style="22" hidden="1" customWidth="1"/>
    <col min="18" max="18" width="13.140625" style="22" customWidth="1"/>
    <col min="19" max="19" width="11.42578125" style="194" customWidth="1"/>
    <col min="20" max="20" width="8.28515625" hidden="1" customWidth="1"/>
    <col min="21" max="21" width="12.28515625" customWidth="1"/>
    <col min="22" max="22" width="14.42578125" customWidth="1"/>
    <col min="23" max="23" width="12.28515625" customWidth="1"/>
    <col min="24" max="24" width="11.42578125" customWidth="1"/>
    <col min="25" max="25" width="12.140625" bestFit="1" customWidth="1"/>
    <col min="26" max="27" width="11.42578125" customWidth="1"/>
    <col min="28" max="28" width="9.7109375" customWidth="1"/>
    <col min="29" max="29" width="12.85546875" customWidth="1"/>
  </cols>
  <sheetData>
    <row r="1" spans="1:30" ht="68.25" customHeight="1">
      <c r="C1" s="283" t="s">
        <v>894</v>
      </c>
      <c r="D1" s="288" t="s">
        <v>910</v>
      </c>
      <c r="F1" s="101" t="s">
        <v>18</v>
      </c>
      <c r="G1" s="102">
        <f ca="1">NOW()</f>
        <v>46180.925839583331</v>
      </c>
      <c r="P1" s="727" t="s">
        <v>868</v>
      </c>
      <c r="Q1" s="728"/>
      <c r="R1" s="724" t="s">
        <v>839</v>
      </c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6"/>
    </row>
    <row r="2" spans="1:30" s="19" customFormat="1" ht="47.25" customHeight="1">
      <c r="A2" s="165" t="s">
        <v>20</v>
      </c>
      <c r="B2" s="189" t="s">
        <v>29</v>
      </c>
      <c r="C2" s="104" t="s">
        <v>909</v>
      </c>
      <c r="D2" s="104" t="s">
        <v>0</v>
      </c>
      <c r="E2" s="104" t="s">
        <v>1</v>
      </c>
      <c r="F2" s="104" t="s">
        <v>9</v>
      </c>
      <c r="G2" s="165" t="s">
        <v>30</v>
      </c>
      <c r="H2" s="104" t="s">
        <v>19</v>
      </c>
      <c r="I2" s="104" t="s">
        <v>2</v>
      </c>
      <c r="J2" s="165" t="s">
        <v>31</v>
      </c>
      <c r="K2" s="104" t="s">
        <v>3</v>
      </c>
      <c r="L2" s="190" t="s">
        <v>5</v>
      </c>
      <c r="M2" s="190" t="s">
        <v>8</v>
      </c>
      <c r="N2" s="104" t="s">
        <v>4</v>
      </c>
      <c r="O2" s="191"/>
      <c r="P2" s="104" t="s">
        <v>869</v>
      </c>
      <c r="Q2" s="104" t="s">
        <v>841</v>
      </c>
      <c r="R2" s="104" t="s">
        <v>840</v>
      </c>
      <c r="S2" s="104" t="s">
        <v>841</v>
      </c>
      <c r="T2" s="104" t="s">
        <v>845</v>
      </c>
      <c r="U2" s="165" t="s">
        <v>858</v>
      </c>
      <c r="V2" s="165" t="s">
        <v>859</v>
      </c>
      <c r="W2" s="196" t="s">
        <v>860</v>
      </c>
      <c r="X2" s="104" t="s">
        <v>842</v>
      </c>
      <c r="Y2" s="104" t="s">
        <v>843</v>
      </c>
      <c r="Z2" s="104" t="s">
        <v>1268</v>
      </c>
      <c r="AA2" s="165" t="s">
        <v>857</v>
      </c>
      <c r="AB2" s="104" t="s">
        <v>861</v>
      </c>
      <c r="AC2" s="104" t="s">
        <v>838</v>
      </c>
    </row>
    <row r="3" spans="1:30" s="282" customFormat="1">
      <c r="A3" s="172" t="s">
        <v>20</v>
      </c>
      <c r="B3" s="173" t="s">
        <v>21</v>
      </c>
      <c r="C3" s="174" t="s">
        <v>697</v>
      </c>
      <c r="D3" s="172" t="s">
        <v>1273</v>
      </c>
      <c r="E3" s="507" t="s">
        <v>1274</v>
      </c>
      <c r="F3" s="175"/>
      <c r="G3" s="176">
        <v>43475</v>
      </c>
      <c r="H3" s="177">
        <f t="shared" ref="H3:H43" ca="1" si="0">G$1-G3</f>
        <v>2705.9258395833313</v>
      </c>
      <c r="I3" s="172" t="s">
        <v>1275</v>
      </c>
      <c r="J3" s="173">
        <v>78780</v>
      </c>
      <c r="K3" s="172" t="s">
        <v>20</v>
      </c>
      <c r="L3" s="178">
        <v>622440355</v>
      </c>
      <c r="M3" s="178"/>
      <c r="N3" s="185" t="s">
        <v>1276</v>
      </c>
      <c r="O3" s="188"/>
      <c r="P3" s="175"/>
      <c r="Q3" s="233"/>
      <c r="R3" s="237"/>
      <c r="S3" s="478">
        <v>0</v>
      </c>
      <c r="T3" s="479"/>
      <c r="U3" s="482"/>
      <c r="V3" s="482"/>
      <c r="W3" s="482"/>
      <c r="X3" s="482"/>
      <c r="Y3" s="482"/>
      <c r="Z3" s="482">
        <v>0</v>
      </c>
      <c r="AA3" s="482"/>
      <c r="AB3" s="482"/>
      <c r="AC3" s="193">
        <f t="shared" ref="AC3:AC14" si="1">SUM(U3:AB3)</f>
        <v>0</v>
      </c>
      <c r="AD3" s="282" t="s">
        <v>1288</v>
      </c>
    </row>
    <row r="4" spans="1:30" s="282" customFormat="1">
      <c r="A4" s="172" t="s">
        <v>20</v>
      </c>
      <c r="B4" s="173" t="s">
        <v>21</v>
      </c>
      <c r="C4" s="174" t="s">
        <v>697</v>
      </c>
      <c r="D4" s="172" t="s">
        <v>1277</v>
      </c>
      <c r="E4" s="172" t="s">
        <v>1278</v>
      </c>
      <c r="F4" s="175"/>
      <c r="G4" s="176">
        <v>43334</v>
      </c>
      <c r="H4" s="177">
        <f t="shared" ca="1" si="0"/>
        <v>2846.9258395833313</v>
      </c>
      <c r="I4" s="172" t="s">
        <v>1279</v>
      </c>
      <c r="J4" s="173">
        <v>78700</v>
      </c>
      <c r="K4" s="172" t="s">
        <v>109</v>
      </c>
      <c r="L4" s="178">
        <v>627414916</v>
      </c>
      <c r="M4" s="178">
        <v>676597223</v>
      </c>
      <c r="N4" s="185" t="s">
        <v>1280</v>
      </c>
      <c r="O4" s="188"/>
      <c r="P4" s="175"/>
      <c r="Q4" s="233"/>
      <c r="R4" s="237"/>
      <c r="S4" s="478">
        <v>220</v>
      </c>
      <c r="T4" s="479"/>
      <c r="U4" s="482"/>
      <c r="V4" s="482"/>
      <c r="W4" s="482"/>
      <c r="X4" s="482"/>
      <c r="Y4" s="482"/>
      <c r="Z4" s="482">
        <v>220</v>
      </c>
      <c r="AA4" s="482"/>
      <c r="AB4" s="482"/>
      <c r="AC4" s="193">
        <f t="shared" si="1"/>
        <v>220</v>
      </c>
      <c r="AD4" s="282" t="s">
        <v>1289</v>
      </c>
    </row>
    <row r="5" spans="1:30" s="282" customFormat="1">
      <c r="A5" s="172" t="s">
        <v>20</v>
      </c>
      <c r="B5" s="173" t="s">
        <v>21</v>
      </c>
      <c r="C5" s="272" t="s">
        <v>697</v>
      </c>
      <c r="D5" s="172" t="s">
        <v>1270</v>
      </c>
      <c r="E5" s="507" t="s">
        <v>1269</v>
      </c>
      <c r="F5" s="175"/>
      <c r="G5" s="176">
        <v>43095</v>
      </c>
      <c r="H5" s="177">
        <f t="shared" ca="1" si="0"/>
        <v>3085.9258395833313</v>
      </c>
      <c r="I5" s="172" t="s">
        <v>1271</v>
      </c>
      <c r="J5" s="173">
        <v>78780</v>
      </c>
      <c r="K5" s="172" t="s">
        <v>20</v>
      </c>
      <c r="L5" s="178">
        <v>750153234</v>
      </c>
      <c r="M5" s="178"/>
      <c r="N5" s="185" t="s">
        <v>1272</v>
      </c>
      <c r="O5" s="188"/>
      <c r="P5" s="175"/>
      <c r="Q5" s="233"/>
      <c r="R5" s="237"/>
      <c r="S5" s="478">
        <v>220</v>
      </c>
      <c r="T5" s="479"/>
      <c r="U5" s="482"/>
      <c r="V5" s="482"/>
      <c r="W5" s="482"/>
      <c r="X5" s="482"/>
      <c r="Y5" s="482"/>
      <c r="Z5" s="482">
        <v>220</v>
      </c>
      <c r="AA5" s="482"/>
      <c r="AB5" s="482"/>
      <c r="AC5" s="193">
        <f t="shared" si="1"/>
        <v>220</v>
      </c>
      <c r="AD5" s="487" t="s">
        <v>1290</v>
      </c>
    </row>
    <row r="6" spans="1:30" s="282" customFormat="1">
      <c r="A6" s="270" t="s">
        <v>20</v>
      </c>
      <c r="B6" s="271" t="s">
        <v>21</v>
      </c>
      <c r="C6" s="272" t="s">
        <v>697</v>
      </c>
      <c r="D6" s="270" t="s">
        <v>923</v>
      </c>
      <c r="E6" s="270" t="s">
        <v>937</v>
      </c>
      <c r="F6" s="273"/>
      <c r="G6" s="274">
        <v>43076</v>
      </c>
      <c r="H6" s="275">
        <f t="shared" ca="1" si="0"/>
        <v>3104.9258395833313</v>
      </c>
      <c r="I6" s="270" t="s">
        <v>924</v>
      </c>
      <c r="J6" s="271">
        <v>78510</v>
      </c>
      <c r="K6" s="270" t="s">
        <v>149</v>
      </c>
      <c r="L6" s="276" t="s">
        <v>925</v>
      </c>
      <c r="M6" s="276"/>
      <c r="N6" s="277" t="s">
        <v>926</v>
      </c>
      <c r="O6" s="278"/>
      <c r="P6" s="273"/>
      <c r="Q6" s="279"/>
      <c r="R6" s="280"/>
      <c r="S6" s="478">
        <v>200</v>
      </c>
      <c r="T6" s="479"/>
      <c r="U6" s="482">
        <v>200</v>
      </c>
      <c r="V6" s="482"/>
      <c r="W6" s="482"/>
      <c r="X6" s="482"/>
      <c r="Y6" s="482"/>
      <c r="Z6" s="482"/>
      <c r="AA6" s="482"/>
      <c r="AB6" s="482"/>
      <c r="AC6" s="281">
        <f t="shared" si="1"/>
        <v>200</v>
      </c>
      <c r="AD6" s="282" t="s">
        <v>1258</v>
      </c>
    </row>
    <row r="7" spans="1:30" s="282" customFormat="1">
      <c r="A7" s="270" t="s">
        <v>20</v>
      </c>
      <c r="B7" s="271" t="s">
        <v>16</v>
      </c>
      <c r="C7" s="272" t="s">
        <v>697</v>
      </c>
      <c r="D7" s="270" t="s">
        <v>883</v>
      </c>
      <c r="E7" s="270" t="s">
        <v>884</v>
      </c>
      <c r="F7" s="273"/>
      <c r="G7" s="274">
        <v>42875</v>
      </c>
      <c r="H7" s="275">
        <f t="shared" ca="1" si="0"/>
        <v>3305.9258395833313</v>
      </c>
      <c r="I7" s="270" t="s">
        <v>885</v>
      </c>
      <c r="J7" s="271">
        <v>78780</v>
      </c>
      <c r="K7" s="270" t="s">
        <v>20</v>
      </c>
      <c r="L7" s="276">
        <v>698990117</v>
      </c>
      <c r="M7" s="276"/>
      <c r="N7" s="277" t="s">
        <v>886</v>
      </c>
      <c r="O7" s="278"/>
      <c r="P7" s="273"/>
      <c r="Q7" s="279"/>
      <c r="R7" s="280"/>
      <c r="S7" s="478">
        <v>220</v>
      </c>
      <c r="T7" s="479"/>
      <c r="U7" s="482"/>
      <c r="V7" s="482"/>
      <c r="W7" s="482"/>
      <c r="X7" s="482"/>
      <c r="Y7" s="482"/>
      <c r="Z7" s="482">
        <v>220</v>
      </c>
      <c r="AA7" s="482"/>
      <c r="AB7" s="482"/>
      <c r="AC7" s="281">
        <f t="shared" si="1"/>
        <v>220</v>
      </c>
      <c r="AD7" s="282" t="s">
        <v>1254</v>
      </c>
    </row>
    <row r="8" spans="1:30" s="282" customFormat="1">
      <c r="A8" s="270" t="s">
        <v>20</v>
      </c>
      <c r="B8" s="271" t="s">
        <v>21</v>
      </c>
      <c r="C8" s="272" t="s">
        <v>698</v>
      </c>
      <c r="D8" s="270" t="s">
        <v>891</v>
      </c>
      <c r="E8" s="507" t="s">
        <v>895</v>
      </c>
      <c r="F8" s="273"/>
      <c r="G8" s="274">
        <v>42824</v>
      </c>
      <c r="H8" s="275">
        <f t="shared" ca="1" si="0"/>
        <v>3356.9258395833313</v>
      </c>
      <c r="I8" s="270" t="s">
        <v>475</v>
      </c>
      <c r="J8" s="271">
        <v>78780</v>
      </c>
      <c r="K8" s="270" t="s">
        <v>20</v>
      </c>
      <c r="L8" s="276">
        <v>605690137</v>
      </c>
      <c r="M8" s="276"/>
      <c r="N8" s="277" t="s">
        <v>893</v>
      </c>
      <c r="O8" s="278"/>
      <c r="P8" s="273"/>
      <c r="Q8" s="279"/>
      <c r="R8" s="280"/>
      <c r="S8" s="478">
        <v>220</v>
      </c>
      <c r="T8" s="479"/>
      <c r="U8" s="482">
        <v>110</v>
      </c>
      <c r="V8" s="482"/>
      <c r="W8" s="482">
        <v>110</v>
      </c>
      <c r="X8" s="482"/>
      <c r="Y8" s="482"/>
      <c r="Z8" s="482"/>
      <c r="AA8" s="482"/>
      <c r="AB8" s="482"/>
      <c r="AC8" s="281">
        <f t="shared" si="1"/>
        <v>220</v>
      </c>
      <c r="AD8" s="282" t="s">
        <v>1255</v>
      </c>
    </row>
    <row r="9" spans="1:30">
      <c r="A9" s="270" t="s">
        <v>20</v>
      </c>
      <c r="B9" s="271" t="s">
        <v>21</v>
      </c>
      <c r="C9" s="272" t="s">
        <v>697</v>
      </c>
      <c r="D9" s="270" t="s">
        <v>238</v>
      </c>
      <c r="E9" s="270" t="s">
        <v>240</v>
      </c>
      <c r="F9" s="273" t="s">
        <v>581</v>
      </c>
      <c r="G9" s="274">
        <v>42819</v>
      </c>
      <c r="H9" s="275">
        <f t="shared" ca="1" si="0"/>
        <v>3361.9258395833313</v>
      </c>
      <c r="I9" s="270" t="s">
        <v>235</v>
      </c>
      <c r="J9" s="271">
        <v>78780</v>
      </c>
      <c r="K9" s="270" t="s">
        <v>20</v>
      </c>
      <c r="L9" s="276">
        <v>641589635</v>
      </c>
      <c r="M9" s="276">
        <v>641111671</v>
      </c>
      <c r="N9" s="284" t="s">
        <v>236</v>
      </c>
      <c r="O9" s="278"/>
      <c r="P9" s="273"/>
      <c r="Q9" s="279"/>
      <c r="R9" s="280"/>
      <c r="S9" s="478">
        <v>50</v>
      </c>
      <c r="T9" s="479"/>
      <c r="U9" s="482"/>
      <c r="V9" s="482"/>
      <c r="W9" s="482"/>
      <c r="X9" s="482">
        <v>50</v>
      </c>
      <c r="Y9" s="482"/>
      <c r="Z9" s="482"/>
      <c r="AA9" s="482"/>
      <c r="AB9" s="482"/>
      <c r="AC9" s="281">
        <f t="shared" si="1"/>
        <v>50</v>
      </c>
      <c r="AD9" s="282" t="s">
        <v>1256</v>
      </c>
    </row>
    <row r="10" spans="1:30" s="282" customFormat="1" ht="15" customHeight="1">
      <c r="A10" s="270" t="s">
        <v>20</v>
      </c>
      <c r="B10" s="271" t="s">
        <v>21</v>
      </c>
      <c r="C10" s="272" t="s">
        <v>697</v>
      </c>
      <c r="D10" s="270" t="s">
        <v>923</v>
      </c>
      <c r="E10" s="507" t="s">
        <v>934</v>
      </c>
      <c r="F10" s="273"/>
      <c r="G10" s="274">
        <v>42710</v>
      </c>
      <c r="H10" s="275">
        <f t="shared" ca="1" si="0"/>
        <v>3470.9258395833313</v>
      </c>
      <c r="I10" s="270" t="s">
        <v>935</v>
      </c>
      <c r="J10" s="271">
        <v>78510</v>
      </c>
      <c r="K10" s="270" t="s">
        <v>149</v>
      </c>
      <c r="L10" s="276" t="s">
        <v>936</v>
      </c>
      <c r="M10" s="276"/>
      <c r="N10" s="285"/>
      <c r="O10" s="278"/>
      <c r="P10" s="273"/>
      <c r="Q10" s="279"/>
      <c r="R10" s="280"/>
      <c r="S10" s="478">
        <v>240</v>
      </c>
      <c r="T10" s="479"/>
      <c r="U10" s="482">
        <v>190</v>
      </c>
      <c r="V10" s="482"/>
      <c r="W10" s="482"/>
      <c r="X10" s="482">
        <v>50</v>
      </c>
      <c r="Y10" s="482"/>
      <c r="Z10" s="482"/>
      <c r="AA10" s="482"/>
      <c r="AB10" s="482"/>
      <c r="AC10" s="281">
        <f t="shared" si="1"/>
        <v>240</v>
      </c>
      <c r="AD10" s="282" t="s">
        <v>1249</v>
      </c>
    </row>
    <row r="11" spans="1:30" s="282" customFormat="1" ht="15" customHeight="1">
      <c r="A11" s="270" t="s">
        <v>20</v>
      </c>
      <c r="B11" s="271" t="s">
        <v>21</v>
      </c>
      <c r="C11" s="272" t="s">
        <v>697</v>
      </c>
      <c r="D11" s="270" t="s">
        <v>887</v>
      </c>
      <c r="E11" s="270" t="s">
        <v>888</v>
      </c>
      <c r="F11" s="273"/>
      <c r="G11" s="274">
        <v>42380</v>
      </c>
      <c r="H11" s="275">
        <f t="shared" ca="1" si="0"/>
        <v>3800.9258395833313</v>
      </c>
      <c r="I11" s="270" t="s">
        <v>889</v>
      </c>
      <c r="J11" s="271">
        <v>78570</v>
      </c>
      <c r="K11" s="270" t="s">
        <v>62</v>
      </c>
      <c r="L11" s="276">
        <v>661527340</v>
      </c>
      <c r="M11" s="276"/>
      <c r="N11" s="285" t="s">
        <v>890</v>
      </c>
      <c r="O11" s="278"/>
      <c r="P11" s="273"/>
      <c r="Q11" s="279"/>
      <c r="R11" s="280"/>
      <c r="S11" s="478">
        <v>240</v>
      </c>
      <c r="T11" s="479"/>
      <c r="U11" s="482"/>
      <c r="V11" s="482"/>
      <c r="W11" s="482"/>
      <c r="X11" s="482"/>
      <c r="Y11" s="482"/>
      <c r="Z11" s="482">
        <v>240</v>
      </c>
      <c r="AA11" s="482"/>
      <c r="AB11" s="482"/>
      <c r="AC11" s="281">
        <f t="shared" si="1"/>
        <v>240</v>
      </c>
      <c r="AD11" s="282" t="s">
        <v>1257</v>
      </c>
    </row>
    <row r="12" spans="1:30" s="282" customFormat="1">
      <c r="A12" s="172" t="s">
        <v>20</v>
      </c>
      <c r="B12" s="173" t="s">
        <v>21</v>
      </c>
      <c r="C12" s="174" t="s">
        <v>697</v>
      </c>
      <c r="D12" s="172" t="s">
        <v>1277</v>
      </c>
      <c r="E12" s="172" t="s">
        <v>1281</v>
      </c>
      <c r="F12" s="175"/>
      <c r="G12" s="176">
        <v>42290</v>
      </c>
      <c r="H12" s="177">
        <f t="shared" ca="1" si="0"/>
        <v>3890.9258395833313</v>
      </c>
      <c r="I12" s="172" t="s">
        <v>1279</v>
      </c>
      <c r="J12" s="173">
        <v>78700</v>
      </c>
      <c r="K12" s="172" t="s">
        <v>109</v>
      </c>
      <c r="L12" s="178">
        <v>627414916</v>
      </c>
      <c r="M12" s="178">
        <v>676597223</v>
      </c>
      <c r="N12" s="185" t="s">
        <v>1280</v>
      </c>
      <c r="O12" s="188"/>
      <c r="P12" s="175"/>
      <c r="Q12" s="233"/>
      <c r="R12" s="237"/>
      <c r="S12" s="478">
        <v>240</v>
      </c>
      <c r="T12" s="479"/>
      <c r="U12" s="482"/>
      <c r="V12" s="482"/>
      <c r="W12" s="482"/>
      <c r="X12" s="482"/>
      <c r="Y12" s="482"/>
      <c r="Z12" s="482">
        <v>240</v>
      </c>
      <c r="AA12" s="482"/>
      <c r="AB12" s="482"/>
      <c r="AC12" s="193">
        <f t="shared" si="1"/>
        <v>240</v>
      </c>
      <c r="AD12" s="282" t="s">
        <v>1289</v>
      </c>
    </row>
    <row r="13" spans="1:30" ht="15" customHeight="1">
      <c r="A13" s="270" t="s">
        <v>20</v>
      </c>
      <c r="B13" s="271" t="s">
        <v>21</v>
      </c>
      <c r="C13" s="272" t="s">
        <v>697</v>
      </c>
      <c r="D13" s="270" t="s">
        <v>923</v>
      </c>
      <c r="E13" s="270" t="s">
        <v>933</v>
      </c>
      <c r="F13" s="287"/>
      <c r="G13" s="274">
        <v>42157</v>
      </c>
      <c r="H13" s="275">
        <f t="shared" ca="1" si="0"/>
        <v>4023.9258395833313</v>
      </c>
      <c r="I13" s="270" t="s">
        <v>924</v>
      </c>
      <c r="J13" s="271">
        <v>78510</v>
      </c>
      <c r="K13" s="270" t="s">
        <v>149</v>
      </c>
      <c r="L13" s="276" t="s">
        <v>925</v>
      </c>
      <c r="M13" s="276"/>
      <c r="N13" s="277" t="s">
        <v>926</v>
      </c>
      <c r="O13" s="278"/>
      <c r="P13" s="273"/>
      <c r="Q13" s="279"/>
      <c r="R13" s="280"/>
      <c r="S13" s="478">
        <v>240</v>
      </c>
      <c r="T13" s="479"/>
      <c r="U13" s="482">
        <v>240</v>
      </c>
      <c r="V13" s="482"/>
      <c r="W13" s="482"/>
      <c r="X13" s="482"/>
      <c r="Y13" s="482"/>
      <c r="Z13" s="482"/>
      <c r="AA13" s="482"/>
      <c r="AB13" s="482"/>
      <c r="AC13" s="281">
        <f t="shared" si="1"/>
        <v>240</v>
      </c>
      <c r="AD13" s="282" t="s">
        <v>1258</v>
      </c>
    </row>
    <row r="14" spans="1:30">
      <c r="A14" s="270" t="s">
        <v>20</v>
      </c>
      <c r="B14" s="271" t="s">
        <v>21</v>
      </c>
      <c r="C14" s="272" t="s">
        <v>697</v>
      </c>
      <c r="D14" s="270" t="s">
        <v>238</v>
      </c>
      <c r="E14" s="270" t="s">
        <v>239</v>
      </c>
      <c r="F14" s="273" t="s">
        <v>579</v>
      </c>
      <c r="G14" s="274">
        <v>42069</v>
      </c>
      <c r="H14" s="275">
        <f t="shared" ca="1" si="0"/>
        <v>4111.9258395833313</v>
      </c>
      <c r="I14" s="270" t="s">
        <v>235</v>
      </c>
      <c r="J14" s="271">
        <v>78780</v>
      </c>
      <c r="K14" s="270" t="s">
        <v>20</v>
      </c>
      <c r="L14" s="276">
        <v>641589635</v>
      </c>
      <c r="M14" s="276">
        <v>641111671</v>
      </c>
      <c r="N14" s="284" t="s">
        <v>236</v>
      </c>
      <c r="O14" s="278"/>
      <c r="P14" s="273"/>
      <c r="Q14" s="279"/>
      <c r="R14" s="280"/>
      <c r="S14" s="478">
        <v>200</v>
      </c>
      <c r="T14" s="479"/>
      <c r="U14" s="482">
        <v>150</v>
      </c>
      <c r="V14" s="482"/>
      <c r="W14" s="482"/>
      <c r="X14" s="482">
        <v>50</v>
      </c>
      <c r="Y14" s="482"/>
      <c r="Z14" s="482"/>
      <c r="AA14" s="482"/>
      <c r="AB14" s="482"/>
      <c r="AC14" s="281">
        <f t="shared" si="1"/>
        <v>200</v>
      </c>
      <c r="AD14" s="282" t="s">
        <v>1256</v>
      </c>
    </row>
    <row r="15" spans="1:30" s="282" customFormat="1" ht="15" customHeight="1">
      <c r="A15" s="270" t="s">
        <v>20</v>
      </c>
      <c r="B15" s="271" t="s">
        <v>21</v>
      </c>
      <c r="C15" s="272" t="s">
        <v>697</v>
      </c>
      <c r="D15" s="270" t="s">
        <v>376</v>
      </c>
      <c r="E15" s="270" t="s">
        <v>133</v>
      </c>
      <c r="F15" s="273" t="s">
        <v>667</v>
      </c>
      <c r="G15" s="274">
        <v>42063</v>
      </c>
      <c r="H15" s="275">
        <f t="shared" ca="1" si="0"/>
        <v>4117.9258395833313</v>
      </c>
      <c r="I15" s="270" t="s">
        <v>377</v>
      </c>
      <c r="J15" s="271">
        <v>78570</v>
      </c>
      <c r="K15" s="270" t="s">
        <v>62</v>
      </c>
      <c r="L15" s="276">
        <v>664934650</v>
      </c>
      <c r="M15" s="276">
        <v>688741984</v>
      </c>
      <c r="N15" s="284" t="s">
        <v>378</v>
      </c>
      <c r="O15" s="278"/>
      <c r="P15" s="273"/>
      <c r="Q15" s="279"/>
      <c r="R15" s="280"/>
      <c r="S15" s="478">
        <v>240</v>
      </c>
      <c r="T15" s="479"/>
      <c r="U15" s="482">
        <v>240</v>
      </c>
      <c r="V15" s="482"/>
      <c r="W15" s="482"/>
      <c r="X15" s="482"/>
      <c r="Y15" s="482"/>
      <c r="Z15" s="482"/>
      <c r="AA15" s="482"/>
      <c r="AB15" s="482"/>
      <c r="AC15" s="281">
        <v>240</v>
      </c>
      <c r="AD15" s="282" t="s">
        <v>1259</v>
      </c>
    </row>
    <row r="16" spans="1:30">
      <c r="A16" s="270" t="s">
        <v>20</v>
      </c>
      <c r="B16" s="271" t="s">
        <v>21</v>
      </c>
      <c r="C16" s="272" t="s">
        <v>698</v>
      </c>
      <c r="D16" s="270" t="s">
        <v>782</v>
      </c>
      <c r="E16" s="270" t="s">
        <v>783</v>
      </c>
      <c r="F16" s="287" t="s">
        <v>786</v>
      </c>
      <c r="G16" s="274">
        <v>42054</v>
      </c>
      <c r="H16" s="275">
        <f t="shared" ca="1" si="0"/>
        <v>4126.9258395833313</v>
      </c>
      <c r="I16" s="270" t="s">
        <v>784</v>
      </c>
      <c r="J16" s="271">
        <v>78780</v>
      </c>
      <c r="K16" s="270" t="s">
        <v>20</v>
      </c>
      <c r="L16" s="276">
        <v>636743106</v>
      </c>
      <c r="M16" s="276"/>
      <c r="N16" s="277" t="s">
        <v>785</v>
      </c>
      <c r="O16" s="278"/>
      <c r="P16" s="273"/>
      <c r="Q16" s="279"/>
      <c r="R16" s="280"/>
      <c r="S16" s="478">
        <v>240</v>
      </c>
      <c r="T16" s="479"/>
      <c r="U16" s="482">
        <v>60</v>
      </c>
      <c r="V16" s="482">
        <v>60</v>
      </c>
      <c r="W16" s="482">
        <v>120</v>
      </c>
      <c r="X16" s="482"/>
      <c r="Y16" s="482"/>
      <c r="Z16" s="482"/>
      <c r="AA16" s="482"/>
      <c r="AB16" s="482"/>
      <c r="AC16" s="281">
        <f t="shared" ref="AC16:AC51" si="2">SUM(U16:AB16)</f>
        <v>240</v>
      </c>
      <c r="AD16" s="282" t="s">
        <v>1260</v>
      </c>
    </row>
    <row r="17" spans="1:30" s="282" customFormat="1">
      <c r="A17" s="270" t="s">
        <v>20</v>
      </c>
      <c r="B17" s="271" t="s">
        <v>21</v>
      </c>
      <c r="C17" s="272" t="s">
        <v>698</v>
      </c>
      <c r="D17" s="270" t="s">
        <v>891</v>
      </c>
      <c r="E17" s="507" t="s">
        <v>892</v>
      </c>
      <c r="F17" s="273"/>
      <c r="G17" s="274">
        <v>41863</v>
      </c>
      <c r="H17" s="275">
        <f t="shared" ca="1" si="0"/>
        <v>4317.9258395833313</v>
      </c>
      <c r="I17" s="270" t="s">
        <v>475</v>
      </c>
      <c r="J17" s="271">
        <v>78780</v>
      </c>
      <c r="K17" s="270" t="s">
        <v>20</v>
      </c>
      <c r="L17" s="276">
        <v>605690137</v>
      </c>
      <c r="M17" s="276"/>
      <c r="N17" s="277" t="s">
        <v>893</v>
      </c>
      <c r="O17" s="278"/>
      <c r="P17" s="273"/>
      <c r="Q17" s="279"/>
      <c r="R17" s="280"/>
      <c r="S17" s="478">
        <v>240</v>
      </c>
      <c r="T17" s="479"/>
      <c r="U17" s="482">
        <v>120</v>
      </c>
      <c r="V17" s="482">
        <v>120</v>
      </c>
      <c r="W17" s="482"/>
      <c r="X17" s="482"/>
      <c r="Y17" s="482"/>
      <c r="Z17" s="482"/>
      <c r="AA17" s="482"/>
      <c r="AB17" s="482"/>
      <c r="AC17" s="281">
        <f t="shared" si="2"/>
        <v>240</v>
      </c>
      <c r="AD17" s="282" t="s">
        <v>1255</v>
      </c>
    </row>
    <row r="18" spans="1:30" s="282" customFormat="1">
      <c r="A18" s="270" t="s">
        <v>20</v>
      </c>
      <c r="B18" s="271" t="s">
        <v>21</v>
      </c>
      <c r="C18" s="272" t="s">
        <v>697</v>
      </c>
      <c r="D18" s="270" t="s">
        <v>399</v>
      </c>
      <c r="E18" s="507" t="s">
        <v>400</v>
      </c>
      <c r="F18" s="273" t="s">
        <v>627</v>
      </c>
      <c r="G18" s="274">
        <v>41622</v>
      </c>
      <c r="H18" s="275">
        <f t="shared" ca="1" si="0"/>
        <v>4558.9258395833313</v>
      </c>
      <c r="I18" s="270" t="s">
        <v>401</v>
      </c>
      <c r="J18" s="271">
        <v>78570</v>
      </c>
      <c r="K18" s="270" t="s">
        <v>62</v>
      </c>
      <c r="L18" s="276">
        <v>603436908</v>
      </c>
      <c r="M18" s="276">
        <v>635532600</v>
      </c>
      <c r="N18" s="284" t="s">
        <v>402</v>
      </c>
      <c r="O18" s="278"/>
      <c r="P18" s="273"/>
      <c r="Q18" s="279"/>
      <c r="R18" s="280"/>
      <c r="S18" s="478">
        <v>280</v>
      </c>
      <c r="T18" s="479"/>
      <c r="U18" s="482">
        <v>100</v>
      </c>
      <c r="V18" s="482">
        <v>100</v>
      </c>
      <c r="W18" s="482">
        <v>80</v>
      </c>
      <c r="X18" s="482"/>
      <c r="Y18" s="482"/>
      <c r="Z18" s="482"/>
      <c r="AA18" s="482"/>
      <c r="AB18" s="482"/>
      <c r="AC18" s="281">
        <f t="shared" si="2"/>
        <v>280</v>
      </c>
      <c r="AD18" s="282" t="s">
        <v>1261</v>
      </c>
    </row>
    <row r="19" spans="1:30">
      <c r="A19" s="270" t="s">
        <v>20</v>
      </c>
      <c r="B19" s="271" t="s">
        <v>21</v>
      </c>
      <c r="C19" s="272" t="s">
        <v>697</v>
      </c>
      <c r="D19" s="270" t="s">
        <v>379</v>
      </c>
      <c r="E19" s="270" t="s">
        <v>380</v>
      </c>
      <c r="F19" s="273" t="s">
        <v>583</v>
      </c>
      <c r="G19" s="274">
        <v>41542</v>
      </c>
      <c r="H19" s="275">
        <f t="shared" ca="1" si="0"/>
        <v>4638.9258395833313</v>
      </c>
      <c r="I19" s="270" t="s">
        <v>381</v>
      </c>
      <c r="J19" s="271">
        <v>78570</v>
      </c>
      <c r="K19" s="270" t="s">
        <v>62</v>
      </c>
      <c r="L19" s="276">
        <v>647684538</v>
      </c>
      <c r="M19" s="276"/>
      <c r="N19" s="284" t="s">
        <v>382</v>
      </c>
      <c r="O19" s="278"/>
      <c r="P19" s="273"/>
      <c r="Q19" s="279"/>
      <c r="R19" s="280"/>
      <c r="S19" s="478">
        <v>260</v>
      </c>
      <c r="T19" s="479"/>
      <c r="U19" s="482"/>
      <c r="V19" s="482"/>
      <c r="W19" s="482"/>
      <c r="X19" s="482"/>
      <c r="Y19" s="482"/>
      <c r="Z19" s="482">
        <v>260</v>
      </c>
      <c r="AA19" s="482"/>
      <c r="AB19" s="482"/>
      <c r="AC19" s="281">
        <f t="shared" si="2"/>
        <v>260</v>
      </c>
      <c r="AD19" s="282" t="s">
        <v>1250</v>
      </c>
    </row>
    <row r="20" spans="1:30" s="282" customFormat="1">
      <c r="A20" s="270" t="s">
        <v>20</v>
      </c>
      <c r="B20" s="271" t="s">
        <v>21</v>
      </c>
      <c r="C20" s="272" t="s">
        <v>697</v>
      </c>
      <c r="D20" s="270" t="s">
        <v>238</v>
      </c>
      <c r="E20" s="270" t="s">
        <v>237</v>
      </c>
      <c r="F20" s="273" t="s">
        <v>580</v>
      </c>
      <c r="G20" s="274">
        <v>41455</v>
      </c>
      <c r="H20" s="275">
        <f t="shared" ca="1" si="0"/>
        <v>4725.9258395833313</v>
      </c>
      <c r="I20" s="270" t="s">
        <v>235</v>
      </c>
      <c r="J20" s="271">
        <v>78780</v>
      </c>
      <c r="K20" s="270" t="s">
        <v>20</v>
      </c>
      <c r="L20" s="276">
        <v>641589635</v>
      </c>
      <c r="M20" s="276">
        <v>641111671</v>
      </c>
      <c r="N20" s="284" t="s">
        <v>236</v>
      </c>
      <c r="O20" s="278"/>
      <c r="P20" s="273"/>
      <c r="Q20" s="279"/>
      <c r="R20" s="280"/>
      <c r="S20" s="478">
        <v>300</v>
      </c>
      <c r="T20" s="479"/>
      <c r="U20" s="482">
        <v>130</v>
      </c>
      <c r="V20" s="482"/>
      <c r="W20" s="482">
        <v>120</v>
      </c>
      <c r="X20" s="482">
        <v>50</v>
      </c>
      <c r="Y20" s="482"/>
      <c r="Z20" s="482"/>
      <c r="AA20" s="482"/>
      <c r="AB20" s="482"/>
      <c r="AC20" s="281">
        <f t="shared" si="2"/>
        <v>300</v>
      </c>
      <c r="AD20" s="282" t="s">
        <v>1256</v>
      </c>
    </row>
    <row r="21" spans="1:30" s="282" customFormat="1">
      <c r="A21" s="270" t="s">
        <v>20</v>
      </c>
      <c r="B21" s="271" t="s">
        <v>21</v>
      </c>
      <c r="C21" s="272" t="s">
        <v>698</v>
      </c>
      <c r="D21" s="270" t="s">
        <v>473</v>
      </c>
      <c r="E21" s="507" t="s">
        <v>474</v>
      </c>
      <c r="F21" s="273" t="s">
        <v>615</v>
      </c>
      <c r="G21" s="274">
        <v>41331</v>
      </c>
      <c r="H21" s="275">
        <f t="shared" ca="1" si="0"/>
        <v>4849.9258395833313</v>
      </c>
      <c r="I21" s="270" t="s">
        <v>475</v>
      </c>
      <c r="J21" s="271">
        <v>78780</v>
      </c>
      <c r="K21" s="270" t="s">
        <v>20</v>
      </c>
      <c r="L21" s="276">
        <v>659646551</v>
      </c>
      <c r="M21" s="276"/>
      <c r="N21" s="284" t="s">
        <v>476</v>
      </c>
      <c r="O21" s="278"/>
      <c r="P21" s="273"/>
      <c r="Q21" s="279"/>
      <c r="R21" s="280"/>
      <c r="S21" s="478">
        <v>0</v>
      </c>
      <c r="T21" s="479"/>
      <c r="U21" s="482">
        <v>0</v>
      </c>
      <c r="V21" s="482"/>
      <c r="W21" s="482"/>
      <c r="X21" s="482">
        <v>50</v>
      </c>
      <c r="Y21" s="482"/>
      <c r="Z21" s="482"/>
      <c r="AA21" s="482"/>
      <c r="AB21" s="482"/>
      <c r="AC21" s="281">
        <f t="shared" si="2"/>
        <v>50</v>
      </c>
      <c r="AD21" s="282" t="s">
        <v>1262</v>
      </c>
    </row>
    <row r="22" spans="1:30" s="282" customFormat="1">
      <c r="A22" s="270" t="s">
        <v>20</v>
      </c>
      <c r="B22" s="271" t="s">
        <v>21</v>
      </c>
      <c r="C22" s="272" t="s">
        <v>697</v>
      </c>
      <c r="D22" s="270" t="s">
        <v>901</v>
      </c>
      <c r="E22" s="507" t="s">
        <v>902</v>
      </c>
      <c r="F22" s="273"/>
      <c r="G22" s="274">
        <v>41296</v>
      </c>
      <c r="H22" s="275">
        <f t="shared" ca="1" si="0"/>
        <v>4884.9258395833313</v>
      </c>
      <c r="I22" s="270" t="s">
        <v>903</v>
      </c>
      <c r="J22" s="271">
        <v>78700</v>
      </c>
      <c r="K22" s="270" t="s">
        <v>109</v>
      </c>
      <c r="L22" s="276">
        <v>786994577</v>
      </c>
      <c r="M22" s="276"/>
      <c r="N22" s="277" t="s">
        <v>904</v>
      </c>
      <c r="O22" s="278"/>
      <c r="P22" s="273"/>
      <c r="Q22" s="279"/>
      <c r="R22" s="280"/>
      <c r="S22" s="478">
        <v>280</v>
      </c>
      <c r="T22" s="479"/>
      <c r="U22" s="482">
        <v>280</v>
      </c>
      <c r="V22" s="482"/>
      <c r="W22" s="482"/>
      <c r="X22" s="482"/>
      <c r="Y22" s="482"/>
      <c r="Z22" s="482"/>
      <c r="AA22" s="482"/>
      <c r="AB22" s="482"/>
      <c r="AC22" s="281">
        <f t="shared" si="2"/>
        <v>280</v>
      </c>
      <c r="AD22" s="282" t="s">
        <v>1264</v>
      </c>
    </row>
    <row r="23" spans="1:30" s="282" customFormat="1">
      <c r="A23" s="270" t="s">
        <v>20</v>
      </c>
      <c r="B23" s="271" t="s">
        <v>21</v>
      </c>
      <c r="C23" s="272" t="s">
        <v>698</v>
      </c>
      <c r="D23" s="270" t="s">
        <v>905</v>
      </c>
      <c r="E23" s="270" t="s">
        <v>906</v>
      </c>
      <c r="F23" s="273"/>
      <c r="G23" s="274">
        <v>41231</v>
      </c>
      <c r="H23" s="275">
        <f t="shared" ca="1" si="0"/>
        <v>4949.9258395833313</v>
      </c>
      <c r="I23" s="270" t="s">
        <v>907</v>
      </c>
      <c r="J23" s="271">
        <v>78570</v>
      </c>
      <c r="K23" s="270" t="s">
        <v>62</v>
      </c>
      <c r="L23" s="276">
        <v>611761949</v>
      </c>
      <c r="M23" s="276">
        <v>601173669</v>
      </c>
      <c r="N23" s="285" t="s">
        <v>908</v>
      </c>
      <c r="O23" s="278"/>
      <c r="P23" s="273"/>
      <c r="Q23" s="279"/>
      <c r="R23" s="280"/>
      <c r="S23" s="478">
        <v>280</v>
      </c>
      <c r="T23" s="479"/>
      <c r="U23" s="482"/>
      <c r="V23" s="482"/>
      <c r="W23" s="482"/>
      <c r="X23" s="482"/>
      <c r="Y23" s="482">
        <v>60</v>
      </c>
      <c r="Z23" s="482">
        <v>220</v>
      </c>
      <c r="AA23" s="482"/>
      <c r="AB23" s="482"/>
      <c r="AC23" s="281">
        <f t="shared" si="2"/>
        <v>280</v>
      </c>
      <c r="AD23" s="282" t="s">
        <v>1265</v>
      </c>
    </row>
    <row r="24" spans="1:30" s="282" customFormat="1">
      <c r="A24" s="270" t="s">
        <v>20</v>
      </c>
      <c r="B24" s="271" t="s">
        <v>21</v>
      </c>
      <c r="C24" s="272" t="s">
        <v>698</v>
      </c>
      <c r="D24" s="270" t="s">
        <v>106</v>
      </c>
      <c r="E24" s="270" t="s">
        <v>107</v>
      </c>
      <c r="F24" s="273" t="s">
        <v>671</v>
      </c>
      <c r="G24" s="274">
        <v>41223</v>
      </c>
      <c r="H24" s="275">
        <f t="shared" ca="1" si="0"/>
        <v>4957.9258395833313</v>
      </c>
      <c r="I24" s="270" t="s">
        <v>108</v>
      </c>
      <c r="J24" s="271">
        <v>78700</v>
      </c>
      <c r="K24" s="270" t="s">
        <v>109</v>
      </c>
      <c r="L24" s="276">
        <v>662445365</v>
      </c>
      <c r="M24" s="276"/>
      <c r="N24" s="284" t="s">
        <v>110</v>
      </c>
      <c r="O24" s="278"/>
      <c r="P24" s="273"/>
      <c r="Q24" s="279"/>
      <c r="R24" s="280"/>
      <c r="S24" s="478">
        <v>280</v>
      </c>
      <c r="T24" s="479"/>
      <c r="U24" s="482"/>
      <c r="V24" s="482"/>
      <c r="W24" s="482"/>
      <c r="X24" s="482"/>
      <c r="Y24" s="482"/>
      <c r="Z24" s="482">
        <v>280</v>
      </c>
      <c r="AA24" s="482"/>
      <c r="AB24" s="482"/>
      <c r="AC24" s="281">
        <f t="shared" si="2"/>
        <v>280</v>
      </c>
      <c r="AD24" s="282" t="s">
        <v>1266</v>
      </c>
    </row>
    <row r="25" spans="1:30">
      <c r="A25" s="270" t="s">
        <v>20</v>
      </c>
      <c r="B25" s="271" t="s">
        <v>21</v>
      </c>
      <c r="C25" s="272" t="s">
        <v>698</v>
      </c>
      <c r="D25" s="270" t="s">
        <v>1210</v>
      </c>
      <c r="E25" s="270" t="s">
        <v>1211</v>
      </c>
      <c r="F25" s="273"/>
      <c r="G25" s="274">
        <v>41213</v>
      </c>
      <c r="H25" s="275">
        <f t="shared" ca="1" si="0"/>
        <v>4967.9258395833313</v>
      </c>
      <c r="I25" s="270" t="s">
        <v>1212</v>
      </c>
      <c r="J25" s="271">
        <v>78700</v>
      </c>
      <c r="K25" s="270" t="s">
        <v>109</v>
      </c>
      <c r="L25" s="276" t="s">
        <v>1213</v>
      </c>
      <c r="M25" s="276"/>
      <c r="N25" s="277" t="s">
        <v>1214</v>
      </c>
      <c r="O25" s="278"/>
      <c r="P25" s="273"/>
      <c r="Q25" s="279"/>
      <c r="R25" s="280"/>
      <c r="S25" s="478">
        <v>260</v>
      </c>
      <c r="T25" s="479"/>
      <c r="U25" s="482">
        <v>200</v>
      </c>
      <c r="V25" s="482"/>
      <c r="W25" s="482"/>
      <c r="X25" s="482"/>
      <c r="Y25" s="482">
        <v>60</v>
      </c>
      <c r="Z25" s="482"/>
      <c r="AA25" s="482"/>
      <c r="AB25" s="482"/>
      <c r="AC25" s="281">
        <f t="shared" si="2"/>
        <v>260</v>
      </c>
      <c r="AD25" s="282" t="s">
        <v>1263</v>
      </c>
    </row>
    <row r="26" spans="1:30" s="282" customFormat="1">
      <c r="A26" s="270" t="s">
        <v>20</v>
      </c>
      <c r="B26" s="271" t="s">
        <v>21</v>
      </c>
      <c r="C26" s="272" t="s">
        <v>697</v>
      </c>
      <c r="D26" s="270" t="s">
        <v>231</v>
      </c>
      <c r="E26" s="507" t="s">
        <v>232</v>
      </c>
      <c r="F26" s="273" t="s">
        <v>637</v>
      </c>
      <c r="G26" s="274">
        <v>41148</v>
      </c>
      <c r="H26" s="275">
        <f t="shared" ca="1" si="0"/>
        <v>5032.9258395833313</v>
      </c>
      <c r="I26" s="270" t="s">
        <v>233</v>
      </c>
      <c r="J26" s="271">
        <v>78780</v>
      </c>
      <c r="K26" s="270" t="s">
        <v>20</v>
      </c>
      <c r="L26" s="276">
        <v>618810458</v>
      </c>
      <c r="M26" s="276"/>
      <c r="N26" s="284" t="s">
        <v>234</v>
      </c>
      <c r="O26" s="278"/>
      <c r="P26" s="273"/>
      <c r="Q26" s="279"/>
      <c r="R26" s="280"/>
      <c r="S26" s="478">
        <v>280</v>
      </c>
      <c r="T26" s="479"/>
      <c r="U26" s="482">
        <v>140</v>
      </c>
      <c r="V26" s="482">
        <v>140</v>
      </c>
      <c r="W26" s="482"/>
      <c r="X26" s="482"/>
      <c r="Y26" s="482"/>
      <c r="Z26" s="482"/>
      <c r="AA26" s="482"/>
      <c r="AB26" s="482"/>
      <c r="AC26" s="281">
        <f t="shared" si="2"/>
        <v>280</v>
      </c>
      <c r="AD26" s="282" t="s">
        <v>1267</v>
      </c>
    </row>
    <row r="27" spans="1:30">
      <c r="A27" s="172" t="s">
        <v>20</v>
      </c>
      <c r="B27" s="173" t="s">
        <v>21</v>
      </c>
      <c r="C27" s="174" t="s">
        <v>697</v>
      </c>
      <c r="D27" s="172" t="s">
        <v>1282</v>
      </c>
      <c r="E27" s="172" t="s">
        <v>1283</v>
      </c>
      <c r="F27" s="173"/>
      <c r="G27" s="176">
        <v>41126</v>
      </c>
      <c r="H27" s="177">
        <f t="shared" ca="1" si="0"/>
        <v>5054.9258395833313</v>
      </c>
      <c r="I27" s="172" t="s">
        <v>1284</v>
      </c>
      <c r="J27" s="173">
        <v>78780</v>
      </c>
      <c r="K27" s="172" t="s">
        <v>20</v>
      </c>
      <c r="L27" s="178">
        <v>622607966</v>
      </c>
      <c r="M27" s="178">
        <v>769818736</v>
      </c>
      <c r="N27" s="185" t="s">
        <v>1285</v>
      </c>
      <c r="O27" s="188"/>
      <c r="P27" s="175"/>
      <c r="Q27" s="233"/>
      <c r="R27" s="237"/>
      <c r="S27" s="478">
        <v>280</v>
      </c>
      <c r="T27" s="479"/>
      <c r="U27" s="482"/>
      <c r="V27" s="482"/>
      <c r="W27" s="482"/>
      <c r="X27" s="482"/>
      <c r="Y27" s="482"/>
      <c r="Z27" s="482">
        <v>280</v>
      </c>
      <c r="AA27" s="482"/>
      <c r="AB27" s="482"/>
      <c r="AC27" s="193">
        <f t="shared" si="2"/>
        <v>280</v>
      </c>
      <c r="AD27" s="487" t="s">
        <v>1285</v>
      </c>
    </row>
    <row r="28" spans="1:30">
      <c r="A28" s="306" t="s">
        <v>15</v>
      </c>
      <c r="B28" s="306" t="s">
        <v>21</v>
      </c>
      <c r="C28" s="300" t="s">
        <v>698</v>
      </c>
      <c r="D28" s="346" t="s">
        <v>1111</v>
      </c>
      <c r="E28" s="508" t="s">
        <v>1112</v>
      </c>
      <c r="F28" s="300" t="s">
        <v>1113</v>
      </c>
      <c r="G28" s="348">
        <v>41044</v>
      </c>
      <c r="H28" s="275">
        <f t="shared" ca="1" si="0"/>
        <v>5136.9258395833313</v>
      </c>
      <c r="I28" s="303">
        <f ca="1">H$1-H28</f>
        <v>-5136.9258395833313</v>
      </c>
      <c r="J28" s="346" t="s">
        <v>1114</v>
      </c>
      <c r="K28" s="306">
        <v>78510</v>
      </c>
      <c r="L28" s="346" t="s">
        <v>116</v>
      </c>
      <c r="M28" s="349">
        <v>667320252</v>
      </c>
      <c r="N28" s="305" t="s">
        <v>1116</v>
      </c>
      <c r="O28" s="485"/>
      <c r="P28" s="305"/>
      <c r="Q28" s="279"/>
      <c r="R28" s="280"/>
      <c r="S28" s="478">
        <v>280</v>
      </c>
      <c r="T28" s="479"/>
      <c r="U28" s="482">
        <v>220</v>
      </c>
      <c r="V28" s="482"/>
      <c r="W28" s="482"/>
      <c r="X28" s="482"/>
      <c r="Y28" s="482">
        <v>60</v>
      </c>
      <c r="Z28" s="482"/>
      <c r="AA28" s="482"/>
      <c r="AB28" s="482"/>
      <c r="AC28" s="281">
        <f t="shared" si="2"/>
        <v>280</v>
      </c>
    </row>
    <row r="29" spans="1:30">
      <c r="A29" s="270" t="s">
        <v>20</v>
      </c>
      <c r="B29" s="271" t="s">
        <v>21</v>
      </c>
      <c r="C29" s="272" t="s">
        <v>698</v>
      </c>
      <c r="D29" s="270" t="s">
        <v>187</v>
      </c>
      <c r="E29" s="270" t="s">
        <v>188</v>
      </c>
      <c r="F29" s="273" t="s">
        <v>687</v>
      </c>
      <c r="G29" s="274">
        <v>40831</v>
      </c>
      <c r="H29" s="275">
        <f t="shared" ca="1" si="0"/>
        <v>5349.9258395833313</v>
      </c>
      <c r="I29" s="270" t="s">
        <v>189</v>
      </c>
      <c r="J29" s="271">
        <v>78570</v>
      </c>
      <c r="K29" s="270" t="s">
        <v>62</v>
      </c>
      <c r="L29" s="276">
        <v>637837876</v>
      </c>
      <c r="M29" s="276"/>
      <c r="N29" s="486"/>
      <c r="O29" s="486"/>
      <c r="P29" s="273"/>
      <c r="Q29" s="279"/>
      <c r="R29" s="280"/>
      <c r="S29" s="478">
        <v>280</v>
      </c>
      <c r="T29" s="479"/>
      <c r="U29" s="482">
        <v>200</v>
      </c>
      <c r="V29" s="482"/>
      <c r="W29" s="482"/>
      <c r="X29" s="482"/>
      <c r="Y29" s="482">
        <v>80</v>
      </c>
      <c r="Z29" s="482"/>
      <c r="AA29" s="482"/>
      <c r="AB29" s="482"/>
      <c r="AC29" s="281">
        <f t="shared" si="2"/>
        <v>280</v>
      </c>
    </row>
    <row r="30" spans="1:30" s="282" customFormat="1">
      <c r="A30" s="270" t="s">
        <v>20</v>
      </c>
      <c r="B30" s="271" t="s">
        <v>21</v>
      </c>
      <c r="C30" s="272" t="s">
        <v>697</v>
      </c>
      <c r="D30" s="270" t="s">
        <v>898</v>
      </c>
      <c r="E30" s="270" t="s">
        <v>271</v>
      </c>
      <c r="F30" s="273"/>
      <c r="G30" s="274">
        <v>40452</v>
      </c>
      <c r="H30" s="275">
        <f t="shared" ca="1" si="0"/>
        <v>5728.9258395833313</v>
      </c>
      <c r="I30" s="270" t="s">
        <v>899</v>
      </c>
      <c r="J30" s="271">
        <v>78780</v>
      </c>
      <c r="K30" s="270" t="s">
        <v>20</v>
      </c>
      <c r="L30" s="276">
        <v>677037816</v>
      </c>
      <c r="M30" s="276">
        <v>789640958</v>
      </c>
      <c r="N30" s="285" t="s">
        <v>900</v>
      </c>
      <c r="O30" s="278"/>
      <c r="P30" s="273"/>
      <c r="Q30" s="279"/>
      <c r="R30" s="280"/>
      <c r="S30" s="478">
        <v>280</v>
      </c>
      <c r="T30" s="479"/>
      <c r="U30" s="482">
        <v>220</v>
      </c>
      <c r="V30" s="482"/>
      <c r="W30" s="482"/>
      <c r="X30" s="482"/>
      <c r="Y30" s="482">
        <v>60</v>
      </c>
      <c r="Z30" s="482"/>
      <c r="AA30" s="482"/>
      <c r="AB30" s="482"/>
      <c r="AC30" s="281">
        <f t="shared" si="2"/>
        <v>280</v>
      </c>
    </row>
    <row r="31" spans="1:30" s="282" customFormat="1">
      <c r="A31" s="270" t="s">
        <v>20</v>
      </c>
      <c r="B31" s="271" t="s">
        <v>21</v>
      </c>
      <c r="C31" s="272" t="s">
        <v>697</v>
      </c>
      <c r="D31" s="270" t="s">
        <v>59</v>
      </c>
      <c r="E31" s="270" t="s">
        <v>60</v>
      </c>
      <c r="F31" s="273" t="s">
        <v>599</v>
      </c>
      <c r="G31" s="274">
        <v>38200</v>
      </c>
      <c r="H31" s="275">
        <f t="shared" ca="1" si="0"/>
        <v>7980.9258395833313</v>
      </c>
      <c r="I31" s="270" t="s">
        <v>61</v>
      </c>
      <c r="J31" s="271">
        <v>78570</v>
      </c>
      <c r="K31" s="270" t="s">
        <v>62</v>
      </c>
      <c r="L31" s="276">
        <v>651556961</v>
      </c>
      <c r="M31" s="276">
        <v>634256239</v>
      </c>
      <c r="N31" s="285" t="s">
        <v>762</v>
      </c>
      <c r="O31" s="278"/>
      <c r="P31" s="273"/>
      <c r="Q31" s="279"/>
      <c r="R31" s="280"/>
      <c r="S31" s="478">
        <v>200</v>
      </c>
      <c r="T31" s="479"/>
      <c r="U31" s="482"/>
      <c r="V31" s="482"/>
      <c r="W31" s="482"/>
      <c r="X31" s="482">
        <v>50</v>
      </c>
      <c r="Y31" s="482"/>
      <c r="Z31" s="482"/>
      <c r="AA31" s="482">
        <v>150</v>
      </c>
      <c r="AB31" s="482"/>
      <c r="AC31" s="281">
        <f t="shared" si="2"/>
        <v>200</v>
      </c>
    </row>
    <row r="32" spans="1:30">
      <c r="A32" s="270" t="s">
        <v>20</v>
      </c>
      <c r="B32" s="271" t="s">
        <v>21</v>
      </c>
      <c r="C32" s="272" t="s">
        <v>698</v>
      </c>
      <c r="D32" s="270" t="s">
        <v>878</v>
      </c>
      <c r="E32" s="507" t="s">
        <v>879</v>
      </c>
      <c r="F32" s="273" t="s">
        <v>880</v>
      </c>
      <c r="G32" s="274">
        <v>38104</v>
      </c>
      <c r="H32" s="275">
        <f t="shared" ca="1" si="0"/>
        <v>8076.9258395833313</v>
      </c>
      <c r="I32" s="270" t="s">
        <v>881</v>
      </c>
      <c r="J32" s="271">
        <v>78570</v>
      </c>
      <c r="K32" s="270" t="s">
        <v>62</v>
      </c>
      <c r="L32" s="276">
        <v>684737825</v>
      </c>
      <c r="M32" s="276"/>
      <c r="N32" s="277" t="s">
        <v>882</v>
      </c>
      <c r="O32" s="278"/>
      <c r="P32" s="273"/>
      <c r="Q32" s="279"/>
      <c r="R32" s="280"/>
      <c r="S32" s="478">
        <v>300</v>
      </c>
      <c r="T32" s="479"/>
      <c r="U32" s="482"/>
      <c r="V32" s="482"/>
      <c r="W32" s="482"/>
      <c r="X32" s="482"/>
      <c r="Y32" s="482"/>
      <c r="Z32" s="482"/>
      <c r="AA32" s="482"/>
      <c r="AB32" s="482">
        <v>300</v>
      </c>
      <c r="AC32" s="281">
        <f t="shared" si="2"/>
        <v>300</v>
      </c>
    </row>
    <row r="33" spans="1:29" s="209" customFormat="1">
      <c r="A33" s="270" t="s">
        <v>20</v>
      </c>
      <c r="B33" s="271" t="s">
        <v>21</v>
      </c>
      <c r="C33" s="272" t="s">
        <v>697</v>
      </c>
      <c r="D33" s="270" t="s">
        <v>485</v>
      </c>
      <c r="E33" s="507" t="s">
        <v>486</v>
      </c>
      <c r="F33" s="273" t="s">
        <v>639</v>
      </c>
      <c r="G33" s="274">
        <v>35424</v>
      </c>
      <c r="H33" s="275">
        <f t="shared" ca="1" si="0"/>
        <v>10756.925839583331</v>
      </c>
      <c r="I33" s="270" t="s">
        <v>487</v>
      </c>
      <c r="J33" s="271">
        <v>78780</v>
      </c>
      <c r="K33" s="270" t="s">
        <v>20</v>
      </c>
      <c r="L33" s="276">
        <v>607099163</v>
      </c>
      <c r="M33" s="276"/>
      <c r="N33" s="284" t="s">
        <v>488</v>
      </c>
      <c r="O33" s="278"/>
      <c r="P33" s="273"/>
      <c r="Q33" s="279"/>
      <c r="R33" s="280"/>
      <c r="S33" s="478">
        <v>50</v>
      </c>
      <c r="T33" s="479"/>
      <c r="U33" s="482">
        <v>50</v>
      </c>
      <c r="V33" s="482"/>
      <c r="W33" s="482"/>
      <c r="X33" s="482"/>
      <c r="Y33" s="482"/>
      <c r="Z33" s="482"/>
      <c r="AA33" s="482"/>
      <c r="AB33" s="482"/>
      <c r="AC33" s="281">
        <f t="shared" si="2"/>
        <v>50</v>
      </c>
    </row>
    <row r="34" spans="1:29" s="282" customFormat="1">
      <c r="A34" s="172" t="s">
        <v>20</v>
      </c>
      <c r="B34" s="173" t="s">
        <v>21</v>
      </c>
      <c r="C34" s="174" t="s">
        <v>698</v>
      </c>
      <c r="D34" s="172" t="s">
        <v>261</v>
      </c>
      <c r="E34" s="172" t="s">
        <v>262</v>
      </c>
      <c r="F34" s="175" t="s">
        <v>263</v>
      </c>
      <c r="G34" s="176">
        <v>34582</v>
      </c>
      <c r="H34" s="177">
        <f t="shared" ca="1" si="0"/>
        <v>11598.925839583331</v>
      </c>
      <c r="I34" s="172" t="s">
        <v>264</v>
      </c>
      <c r="J34" s="173">
        <v>78700</v>
      </c>
      <c r="K34" s="172" t="s">
        <v>109</v>
      </c>
      <c r="L34" s="178">
        <v>607634826</v>
      </c>
      <c r="M34" s="178"/>
      <c r="N34" s="179" t="s">
        <v>265</v>
      </c>
      <c r="O34" s="188"/>
      <c r="P34" s="175"/>
      <c r="Q34" s="233"/>
      <c r="R34" s="237"/>
      <c r="S34" s="478">
        <v>340</v>
      </c>
      <c r="T34" s="479"/>
      <c r="U34" s="482"/>
      <c r="V34" s="482"/>
      <c r="W34" s="482"/>
      <c r="X34" s="482"/>
      <c r="Y34" s="482"/>
      <c r="Z34" s="482">
        <v>340</v>
      </c>
      <c r="AA34" s="482"/>
      <c r="AB34" s="482"/>
      <c r="AC34" s="193">
        <f t="shared" si="2"/>
        <v>340</v>
      </c>
    </row>
    <row r="35" spans="1:29" s="282" customFormat="1">
      <c r="A35" s="270" t="s">
        <v>20</v>
      </c>
      <c r="B35" s="271" t="s">
        <v>21</v>
      </c>
      <c r="C35" s="272" t="s">
        <v>697</v>
      </c>
      <c r="D35" s="270" t="s">
        <v>383</v>
      </c>
      <c r="E35" s="270" t="s">
        <v>384</v>
      </c>
      <c r="F35" s="273" t="s">
        <v>625</v>
      </c>
      <c r="G35" s="274">
        <v>34503</v>
      </c>
      <c r="H35" s="275">
        <f t="shared" ca="1" si="0"/>
        <v>11677.925839583331</v>
      </c>
      <c r="I35" s="270" t="s">
        <v>385</v>
      </c>
      <c r="J35" s="271">
        <v>78260</v>
      </c>
      <c r="K35" s="270" t="s">
        <v>386</v>
      </c>
      <c r="L35" s="276">
        <v>610098868</v>
      </c>
      <c r="M35" s="276"/>
      <c r="N35" s="277" t="s">
        <v>387</v>
      </c>
      <c r="O35" s="278"/>
      <c r="P35" s="273"/>
      <c r="Q35" s="279"/>
      <c r="R35" s="280"/>
      <c r="S35" s="478">
        <v>340</v>
      </c>
      <c r="T35" s="479"/>
      <c r="U35" s="482">
        <v>140</v>
      </c>
      <c r="V35" s="482">
        <v>100</v>
      </c>
      <c r="W35" s="482">
        <v>100</v>
      </c>
      <c r="X35" s="482"/>
      <c r="Y35" s="482"/>
      <c r="Z35" s="482"/>
      <c r="AA35" s="482"/>
      <c r="AB35" s="482"/>
      <c r="AC35" s="281">
        <f t="shared" si="2"/>
        <v>340</v>
      </c>
    </row>
    <row r="36" spans="1:29" s="282" customFormat="1">
      <c r="A36" s="270" t="s">
        <v>20</v>
      </c>
      <c r="B36" s="271" t="s">
        <v>21</v>
      </c>
      <c r="C36" s="272" t="s">
        <v>697</v>
      </c>
      <c r="D36" s="286" t="s">
        <v>896</v>
      </c>
      <c r="E36" s="270" t="s">
        <v>897</v>
      </c>
      <c r="F36" s="287"/>
      <c r="G36" s="274">
        <v>28643</v>
      </c>
      <c r="H36" s="275">
        <f t="shared" ca="1" si="0"/>
        <v>17537.925839583331</v>
      </c>
      <c r="I36" s="270" t="s">
        <v>381</v>
      </c>
      <c r="J36" s="271">
        <v>78570</v>
      </c>
      <c r="K36" s="270" t="s">
        <v>62</v>
      </c>
      <c r="L36" s="276">
        <v>647684538</v>
      </c>
      <c r="M36" s="276"/>
      <c r="N36" s="277" t="s">
        <v>382</v>
      </c>
      <c r="O36" s="278"/>
      <c r="P36" s="273"/>
      <c r="Q36" s="279"/>
      <c r="R36" s="280"/>
      <c r="S36" s="478">
        <v>340</v>
      </c>
      <c r="T36" s="479"/>
      <c r="U36" s="482"/>
      <c r="V36" s="482"/>
      <c r="W36" s="482"/>
      <c r="X36" s="482"/>
      <c r="Y36" s="482"/>
      <c r="Z36" s="482">
        <v>220</v>
      </c>
      <c r="AA36" s="482"/>
      <c r="AB36" s="482">
        <v>120</v>
      </c>
      <c r="AC36" s="281">
        <f t="shared" si="2"/>
        <v>340</v>
      </c>
    </row>
    <row r="37" spans="1:29">
      <c r="A37" s="270" t="s">
        <v>20</v>
      </c>
      <c r="B37" s="271" t="s">
        <v>21</v>
      </c>
      <c r="C37" s="272" t="s">
        <v>697</v>
      </c>
      <c r="D37" s="270" t="s">
        <v>500</v>
      </c>
      <c r="E37" s="270" t="s">
        <v>112</v>
      </c>
      <c r="F37" s="273" t="s">
        <v>686</v>
      </c>
      <c r="G37" s="274">
        <v>27311</v>
      </c>
      <c r="H37" s="275">
        <f t="shared" ca="1" si="0"/>
        <v>18869.925839583331</v>
      </c>
      <c r="I37" s="270" t="s">
        <v>501</v>
      </c>
      <c r="J37" s="271">
        <v>78780</v>
      </c>
      <c r="K37" s="270" t="s">
        <v>20</v>
      </c>
      <c r="L37" s="276">
        <v>688151619</v>
      </c>
      <c r="M37" s="276"/>
      <c r="N37" s="284" t="s">
        <v>502</v>
      </c>
      <c r="O37" s="278"/>
      <c r="P37" s="273"/>
      <c r="Q37" s="279"/>
      <c r="R37" s="280"/>
      <c r="S37" s="478">
        <v>0</v>
      </c>
      <c r="T37" s="479"/>
      <c r="U37" s="482"/>
      <c r="V37" s="482"/>
      <c r="W37" s="482"/>
      <c r="X37" s="482"/>
      <c r="Y37" s="482"/>
      <c r="Z37" s="482"/>
      <c r="AA37" s="482"/>
      <c r="AB37" s="482"/>
      <c r="AC37" s="281">
        <f t="shared" si="2"/>
        <v>0</v>
      </c>
    </row>
    <row r="38" spans="1:29">
      <c r="A38" s="172" t="s">
        <v>20</v>
      </c>
      <c r="B38" s="173" t="s">
        <v>21</v>
      </c>
      <c r="C38" s="172" t="s">
        <v>697</v>
      </c>
      <c r="D38" s="172" t="s">
        <v>422</v>
      </c>
      <c r="E38" s="172" t="s">
        <v>423</v>
      </c>
      <c r="F38" s="175" t="s">
        <v>564</v>
      </c>
      <c r="G38" s="176">
        <v>27123</v>
      </c>
      <c r="H38" s="177">
        <f t="shared" ca="1" si="0"/>
        <v>19057.925839583331</v>
      </c>
      <c r="I38" s="172" t="s">
        <v>424</v>
      </c>
      <c r="J38" s="173">
        <v>78780</v>
      </c>
      <c r="K38" s="172" t="s">
        <v>20</v>
      </c>
      <c r="L38" s="178">
        <v>660545214</v>
      </c>
      <c r="M38" s="178"/>
      <c r="N38" s="179" t="s">
        <v>425</v>
      </c>
      <c r="O38" s="188"/>
      <c r="P38" s="175"/>
      <c r="Q38" s="233"/>
      <c r="R38" s="237"/>
      <c r="S38" s="478">
        <v>200</v>
      </c>
      <c r="T38" s="479"/>
      <c r="U38" s="482">
        <v>200</v>
      </c>
      <c r="V38" s="482"/>
      <c r="W38" s="482"/>
      <c r="X38" s="482"/>
      <c r="Y38" s="482"/>
      <c r="Z38" s="482"/>
      <c r="AA38" s="482"/>
      <c r="AB38" s="482"/>
      <c r="AC38" s="193">
        <f t="shared" si="2"/>
        <v>200</v>
      </c>
    </row>
    <row r="39" spans="1:29" s="282" customFormat="1">
      <c r="A39" s="270" t="s">
        <v>20</v>
      </c>
      <c r="B39" s="271" t="s">
        <v>21</v>
      </c>
      <c r="C39" s="272" t="s">
        <v>697</v>
      </c>
      <c r="D39" s="270" t="s">
        <v>542</v>
      </c>
      <c r="E39" s="270" t="s">
        <v>211</v>
      </c>
      <c r="F39" s="273" t="s">
        <v>649</v>
      </c>
      <c r="G39" s="274">
        <v>23909</v>
      </c>
      <c r="H39" s="275">
        <f t="shared" ca="1" si="0"/>
        <v>22271.925839583331</v>
      </c>
      <c r="I39" s="270" t="s">
        <v>541</v>
      </c>
      <c r="J39" s="271">
        <v>78700</v>
      </c>
      <c r="K39" s="270" t="s">
        <v>109</v>
      </c>
      <c r="L39" s="276">
        <v>139197074</v>
      </c>
      <c r="M39" s="276"/>
      <c r="N39" s="277" t="s">
        <v>751</v>
      </c>
      <c r="O39" s="278"/>
      <c r="P39" s="273"/>
      <c r="Q39" s="279"/>
      <c r="R39" s="280"/>
      <c r="S39" s="478">
        <v>340</v>
      </c>
      <c r="T39" s="479"/>
      <c r="U39" s="482"/>
      <c r="V39" s="482"/>
      <c r="W39" s="482"/>
      <c r="X39" s="482"/>
      <c r="Y39" s="482"/>
      <c r="Z39" s="482"/>
      <c r="AA39" s="482"/>
      <c r="AB39" s="482">
        <v>340</v>
      </c>
      <c r="AC39" s="281">
        <f t="shared" si="2"/>
        <v>340</v>
      </c>
    </row>
    <row r="40" spans="1:29">
      <c r="A40" s="270" t="s">
        <v>20</v>
      </c>
      <c r="B40" s="271" t="s">
        <v>21</v>
      </c>
      <c r="C40" s="272" t="s">
        <v>697</v>
      </c>
      <c r="D40" s="270" t="s">
        <v>22</v>
      </c>
      <c r="E40" s="270" t="s">
        <v>23</v>
      </c>
      <c r="F40" s="273" t="s">
        <v>24</v>
      </c>
      <c r="G40" s="274">
        <v>22695</v>
      </c>
      <c r="H40" s="275">
        <f t="shared" ca="1" si="0"/>
        <v>23485.925839583331</v>
      </c>
      <c r="I40" s="270" t="s">
        <v>25</v>
      </c>
      <c r="J40" s="271">
        <v>95280</v>
      </c>
      <c r="K40" s="270" t="s">
        <v>26</v>
      </c>
      <c r="L40" s="276">
        <v>678773904</v>
      </c>
      <c r="M40" s="276"/>
      <c r="N40" s="277" t="s">
        <v>27</v>
      </c>
      <c r="O40" s="278"/>
      <c r="P40" s="273"/>
      <c r="Q40" s="279"/>
      <c r="R40" s="280"/>
      <c r="S40" s="478">
        <v>0</v>
      </c>
      <c r="T40" s="479"/>
      <c r="U40" s="482"/>
      <c r="V40" s="482"/>
      <c r="W40" s="482"/>
      <c r="X40" s="482"/>
      <c r="Y40" s="482"/>
      <c r="Z40" s="482"/>
      <c r="AA40" s="482"/>
      <c r="AB40" s="482"/>
      <c r="AC40" s="281">
        <f t="shared" si="2"/>
        <v>0</v>
      </c>
    </row>
    <row r="41" spans="1:29" s="282" customFormat="1">
      <c r="A41" s="270" t="s">
        <v>20</v>
      </c>
      <c r="B41" s="271" t="s">
        <v>21</v>
      </c>
      <c r="C41" s="272" t="s">
        <v>697</v>
      </c>
      <c r="D41" s="270" t="s">
        <v>100</v>
      </c>
      <c r="E41" s="270" t="s">
        <v>101</v>
      </c>
      <c r="F41" s="273" t="s">
        <v>623</v>
      </c>
      <c r="G41" s="274">
        <v>22380</v>
      </c>
      <c r="H41" s="275">
        <f t="shared" ca="1" si="0"/>
        <v>23800.925839583331</v>
      </c>
      <c r="I41" s="270" t="s">
        <v>102</v>
      </c>
      <c r="J41" s="271">
        <v>78570</v>
      </c>
      <c r="K41" s="270" t="s">
        <v>62</v>
      </c>
      <c r="L41" s="276">
        <v>675787305</v>
      </c>
      <c r="M41" s="276"/>
      <c r="N41" s="277" t="s">
        <v>103</v>
      </c>
      <c r="O41" s="278"/>
      <c r="P41" s="273"/>
      <c r="Q41" s="279"/>
      <c r="R41" s="280"/>
      <c r="S41" s="478">
        <v>0</v>
      </c>
      <c r="T41" s="479"/>
      <c r="U41" s="482"/>
      <c r="V41" s="482"/>
      <c r="W41" s="482"/>
      <c r="X41" s="482"/>
      <c r="Y41" s="482"/>
      <c r="Z41" s="482"/>
      <c r="AA41" s="482"/>
      <c r="AB41" s="482"/>
      <c r="AC41" s="281">
        <f t="shared" si="2"/>
        <v>0</v>
      </c>
    </row>
    <row r="42" spans="1:29">
      <c r="A42" s="270" t="s">
        <v>20</v>
      </c>
      <c r="B42" s="271" t="s">
        <v>21</v>
      </c>
      <c r="C42" s="272" t="s">
        <v>697</v>
      </c>
      <c r="D42" s="270" t="s">
        <v>570</v>
      </c>
      <c r="E42" s="270" t="s">
        <v>571</v>
      </c>
      <c r="F42" s="273" t="s">
        <v>596</v>
      </c>
      <c r="G42" s="274">
        <v>21821</v>
      </c>
      <c r="H42" s="275">
        <f t="shared" ca="1" si="0"/>
        <v>24359.925839583331</v>
      </c>
      <c r="I42" s="270" t="s">
        <v>700</v>
      </c>
      <c r="J42" s="271">
        <v>78700</v>
      </c>
      <c r="K42" s="270" t="s">
        <v>109</v>
      </c>
      <c r="L42" s="276"/>
      <c r="M42" s="276"/>
      <c r="N42" s="285" t="s">
        <v>755</v>
      </c>
      <c r="O42" s="278"/>
      <c r="P42" s="273"/>
      <c r="Q42" s="279"/>
      <c r="R42" s="280"/>
      <c r="S42" s="478">
        <v>300</v>
      </c>
      <c r="T42" s="479"/>
      <c r="U42" s="482">
        <v>150</v>
      </c>
      <c r="V42" s="482">
        <v>150</v>
      </c>
      <c r="W42" s="482"/>
      <c r="X42" s="482"/>
      <c r="Y42" s="482"/>
      <c r="Z42" s="482"/>
      <c r="AA42" s="482"/>
      <c r="AB42" s="482"/>
      <c r="AC42" s="281">
        <f t="shared" si="2"/>
        <v>300</v>
      </c>
    </row>
    <row r="43" spans="1:29" s="282" customFormat="1">
      <c r="A43" s="270" t="s">
        <v>20</v>
      </c>
      <c r="B43" s="271" t="s">
        <v>21</v>
      </c>
      <c r="C43" s="272" t="s">
        <v>697</v>
      </c>
      <c r="D43" s="484" t="s">
        <v>344</v>
      </c>
      <c r="E43" s="270" t="s">
        <v>388</v>
      </c>
      <c r="F43" s="273" t="s">
        <v>389</v>
      </c>
      <c r="G43" s="274">
        <v>15874</v>
      </c>
      <c r="H43" s="275">
        <f t="shared" ca="1" si="0"/>
        <v>30306.925839583331</v>
      </c>
      <c r="I43" s="270" t="s">
        <v>390</v>
      </c>
      <c r="J43" s="271">
        <v>78570</v>
      </c>
      <c r="K43" s="270" t="s">
        <v>62</v>
      </c>
      <c r="L43" s="276">
        <v>613570334</v>
      </c>
      <c r="M43" s="276">
        <v>139749633</v>
      </c>
      <c r="N43" s="277" t="s">
        <v>391</v>
      </c>
      <c r="O43" s="278"/>
      <c r="P43" s="273"/>
      <c r="Q43" s="279"/>
      <c r="R43" s="280"/>
      <c r="S43" s="478">
        <v>0</v>
      </c>
      <c r="T43" s="479"/>
      <c r="U43" s="482"/>
      <c r="V43" s="482"/>
      <c r="W43" s="482"/>
      <c r="X43" s="482"/>
      <c r="Y43" s="482"/>
      <c r="Z43" s="482"/>
      <c r="AA43" s="482"/>
      <c r="AB43" s="482"/>
      <c r="AC43" s="281">
        <f t="shared" si="2"/>
        <v>0</v>
      </c>
    </row>
    <row r="44" spans="1:29" s="282" customFormat="1">
      <c r="A44" s="172" t="s">
        <v>20</v>
      </c>
      <c r="B44" s="173" t="s">
        <v>21</v>
      </c>
      <c r="C44" s="174" t="s">
        <v>698</v>
      </c>
      <c r="D44" s="188" t="s">
        <v>1287</v>
      </c>
      <c r="E44" s="172" t="s">
        <v>1286</v>
      </c>
      <c r="F44" s="175"/>
      <c r="G44" s="176"/>
      <c r="H44" s="177"/>
      <c r="I44" s="172"/>
      <c r="J44" s="173"/>
      <c r="K44" s="172"/>
      <c r="L44" s="178"/>
      <c r="M44" s="178"/>
      <c r="N44" s="179"/>
      <c r="O44" s="188"/>
      <c r="P44" s="175"/>
      <c r="Q44" s="233"/>
      <c r="R44" s="237"/>
      <c r="S44" s="478">
        <v>195</v>
      </c>
      <c r="T44" s="479"/>
      <c r="U44" s="482"/>
      <c r="V44" s="482"/>
      <c r="W44" s="482"/>
      <c r="X44" s="482"/>
      <c r="Y44" s="482"/>
      <c r="Z44" s="482">
        <v>195</v>
      </c>
      <c r="AA44" s="482"/>
      <c r="AB44" s="482"/>
      <c r="AC44" s="193">
        <f t="shared" si="2"/>
        <v>195</v>
      </c>
    </row>
    <row r="45" spans="1:29">
      <c r="A45" s="197" t="s">
        <v>20</v>
      </c>
      <c r="B45" s="198" t="s">
        <v>21</v>
      </c>
      <c r="C45" s="199" t="s">
        <v>697</v>
      </c>
      <c r="D45" s="197" t="s">
        <v>867</v>
      </c>
      <c r="E45" s="197" t="s">
        <v>862</v>
      </c>
      <c r="F45" s="200"/>
      <c r="G45" s="201"/>
      <c r="H45" s="202"/>
      <c r="I45" s="197"/>
      <c r="J45" s="198"/>
      <c r="K45" s="197"/>
      <c r="L45" s="203"/>
      <c r="M45" s="203"/>
      <c r="N45" s="210"/>
      <c r="O45" s="224"/>
      <c r="P45" s="200" t="s">
        <v>871</v>
      </c>
      <c r="Q45" s="234">
        <v>0</v>
      </c>
      <c r="R45" s="238"/>
      <c r="S45" s="478"/>
      <c r="T45" s="479"/>
      <c r="U45" s="482"/>
      <c r="V45" s="482"/>
      <c r="W45" s="482"/>
      <c r="X45" s="482"/>
      <c r="Y45" s="482"/>
      <c r="Z45" s="482"/>
      <c r="AA45" s="482"/>
      <c r="AB45" s="482"/>
      <c r="AC45" s="211">
        <f t="shared" si="2"/>
        <v>0</v>
      </c>
    </row>
    <row r="46" spans="1:29">
      <c r="A46" s="188"/>
      <c r="B46" s="188"/>
      <c r="C46" s="188"/>
      <c r="D46" s="188"/>
      <c r="E46" s="506" t="s">
        <v>1293</v>
      </c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75"/>
      <c r="Q46" s="233"/>
      <c r="R46" s="237"/>
      <c r="S46" s="478">
        <v>200</v>
      </c>
      <c r="T46" s="479"/>
      <c r="U46" s="482">
        <v>150</v>
      </c>
      <c r="V46" s="482"/>
      <c r="W46" s="482"/>
      <c r="X46" s="482">
        <v>50</v>
      </c>
      <c r="Y46" s="482"/>
      <c r="Z46" s="482"/>
      <c r="AA46" s="482"/>
      <c r="AB46" s="482"/>
      <c r="AC46" s="193">
        <f t="shared" si="2"/>
        <v>200</v>
      </c>
    </row>
    <row r="47" spans="1:29">
      <c r="A47" s="188"/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75"/>
      <c r="Q47" s="233"/>
      <c r="R47" s="237"/>
      <c r="S47" s="478"/>
      <c r="T47" s="479"/>
      <c r="U47" s="482"/>
      <c r="V47" s="482"/>
      <c r="W47" s="482"/>
      <c r="X47" s="482"/>
      <c r="Y47" s="482"/>
      <c r="Z47" s="482"/>
      <c r="AA47" s="482"/>
      <c r="AB47" s="482"/>
      <c r="AC47" s="193">
        <f t="shared" si="2"/>
        <v>0</v>
      </c>
    </row>
    <row r="48" spans="1:29">
      <c r="A48" s="188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75"/>
      <c r="Q48" s="233"/>
      <c r="R48" s="237"/>
      <c r="S48" s="478"/>
      <c r="T48" s="479"/>
      <c r="U48" s="482"/>
      <c r="V48" s="482"/>
      <c r="W48" s="482"/>
      <c r="X48" s="482"/>
      <c r="Y48" s="482"/>
      <c r="Z48" s="482"/>
      <c r="AA48" s="482"/>
      <c r="AB48" s="482"/>
      <c r="AC48" s="193">
        <f t="shared" si="2"/>
        <v>0</v>
      </c>
    </row>
    <row r="49" spans="1:29">
      <c r="A49" s="188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75"/>
      <c r="Q49" s="233"/>
      <c r="R49" s="237"/>
      <c r="S49" s="478"/>
      <c r="T49" s="479"/>
      <c r="U49" s="482"/>
      <c r="V49" s="482"/>
      <c r="W49" s="482"/>
      <c r="X49" s="482"/>
      <c r="Y49" s="482"/>
      <c r="Z49" s="482"/>
      <c r="AA49" s="482"/>
      <c r="AB49" s="482"/>
      <c r="AC49" s="193">
        <f t="shared" si="2"/>
        <v>0</v>
      </c>
    </row>
    <row r="50" spans="1:29">
      <c r="A50" s="188"/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75"/>
      <c r="Q50" s="233"/>
      <c r="R50" s="237"/>
      <c r="S50" s="478"/>
      <c r="T50" s="479"/>
      <c r="U50" s="482"/>
      <c r="V50" s="482"/>
      <c r="W50" s="482"/>
      <c r="X50" s="482"/>
      <c r="Y50" s="482"/>
      <c r="Z50" s="482"/>
      <c r="AA50" s="482"/>
      <c r="AB50" s="482"/>
      <c r="AC50" s="193">
        <f t="shared" si="2"/>
        <v>0</v>
      </c>
    </row>
    <row r="51" spans="1:29" ht="15.75" thickBot="1">
      <c r="A51" s="218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31"/>
      <c r="Q51" s="235"/>
      <c r="R51" s="239"/>
      <c r="S51" s="480"/>
      <c r="T51" s="481"/>
      <c r="U51" s="483"/>
      <c r="V51" s="483"/>
      <c r="W51" s="483"/>
      <c r="X51" s="483"/>
      <c r="Y51" s="483"/>
      <c r="Z51" s="483"/>
      <c r="AA51" s="483"/>
      <c r="AB51" s="483"/>
      <c r="AC51" s="230">
        <f t="shared" si="2"/>
        <v>0</v>
      </c>
    </row>
    <row r="52" spans="1:29" s="194" customFormat="1">
      <c r="A52" s="213" t="s">
        <v>825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32"/>
      <c r="Q52" s="236">
        <f>SUM(Q3:Q51)</f>
        <v>0</v>
      </c>
      <c r="R52" s="240"/>
      <c r="S52" s="229">
        <f>SUM(S3:S51)</f>
        <v>9155</v>
      </c>
      <c r="T52" s="228"/>
      <c r="U52" s="229">
        <f t="shared" ref="U52:AC52" si="3">SUM(U3:U51)</f>
        <v>3490</v>
      </c>
      <c r="V52" s="229">
        <f t="shared" si="3"/>
        <v>670</v>
      </c>
      <c r="W52" s="229">
        <f t="shared" si="3"/>
        <v>530</v>
      </c>
      <c r="X52" s="229">
        <f t="shared" si="3"/>
        <v>350</v>
      </c>
      <c r="Y52" s="229">
        <f t="shared" si="3"/>
        <v>320</v>
      </c>
      <c r="Z52" s="229">
        <f t="shared" si="3"/>
        <v>2935</v>
      </c>
      <c r="AA52" s="229">
        <f t="shared" si="3"/>
        <v>150</v>
      </c>
      <c r="AB52" s="229">
        <f t="shared" si="3"/>
        <v>760</v>
      </c>
      <c r="AC52" s="229">
        <f t="shared" si="3"/>
        <v>9205</v>
      </c>
    </row>
    <row r="58" spans="1:29">
      <c r="Y58" s="292">
        <f>SUM(X52:AB52)</f>
        <v>4515</v>
      </c>
    </row>
  </sheetData>
  <autoFilter ref="A2:AC52" xr:uid="{00000000-0009-0000-0000-000003000000}">
    <sortState xmlns:xlrd2="http://schemas.microsoft.com/office/spreadsheetml/2017/richdata2" ref="A3:AC52">
      <sortCondition ref="H2:H52"/>
    </sortState>
  </autoFilter>
  <sortState xmlns:xlrd2="http://schemas.microsoft.com/office/spreadsheetml/2017/richdata2" ref="A3:AC69">
    <sortCondition ref="H3:H69"/>
    <sortCondition ref="D3:D69"/>
  </sortState>
  <mergeCells count="2">
    <mergeCell ref="R1:AC1"/>
    <mergeCell ref="P1:Q1"/>
  </mergeCells>
  <phoneticPr fontId="4" type="noConversion"/>
  <hyperlinks>
    <hyperlink ref="N41" r:id="rId1" xr:uid="{00000000-0004-0000-0300-000000000000}"/>
    <hyperlink ref="N24" r:id="rId2" xr:uid="{00000000-0004-0000-0300-000001000000}"/>
    <hyperlink ref="N26" r:id="rId3" xr:uid="{00000000-0004-0000-0300-000002000000}"/>
    <hyperlink ref="N14" r:id="rId4" xr:uid="{00000000-0004-0000-0300-000003000000}"/>
    <hyperlink ref="N20" r:id="rId5" xr:uid="{00000000-0004-0000-0300-000004000000}"/>
    <hyperlink ref="N9" r:id="rId6" xr:uid="{00000000-0004-0000-0300-000005000000}"/>
    <hyperlink ref="N34" r:id="rId7" xr:uid="{00000000-0004-0000-0300-000006000000}"/>
    <hyperlink ref="N15" r:id="rId8" xr:uid="{00000000-0004-0000-0300-000007000000}"/>
    <hyperlink ref="N19" r:id="rId9" xr:uid="{00000000-0004-0000-0300-000008000000}"/>
    <hyperlink ref="N35" r:id="rId10" xr:uid="{00000000-0004-0000-0300-000009000000}"/>
    <hyperlink ref="N43" r:id="rId11" xr:uid="{00000000-0004-0000-0300-00000A000000}"/>
    <hyperlink ref="N18" r:id="rId12" xr:uid="{00000000-0004-0000-0300-00000B000000}"/>
    <hyperlink ref="N4" r:id="rId13" xr:uid="{00000000-0004-0000-0300-00000C000000}"/>
    <hyperlink ref="N3" r:id="rId14" xr:uid="{00000000-0004-0000-0300-00000D000000}"/>
    <hyperlink ref="N21" r:id="rId15" xr:uid="{00000000-0004-0000-0300-00000E000000}"/>
    <hyperlink ref="N33" r:id="rId16" xr:uid="{00000000-0004-0000-0300-00000F000000}"/>
    <hyperlink ref="N37" r:id="rId17" xr:uid="{00000000-0004-0000-0300-000010000000}"/>
    <hyperlink ref="N5" r:id="rId18" xr:uid="{00000000-0004-0000-0300-000011000000}"/>
    <hyperlink ref="N27" r:id="rId19" xr:uid="{00000000-0004-0000-0300-000012000000}"/>
    <hyperlink ref="N39" r:id="rId20" xr:uid="{00000000-0004-0000-0300-000013000000}"/>
    <hyperlink ref="N40" r:id="rId21" xr:uid="{00000000-0004-0000-0300-000014000000}"/>
    <hyperlink ref="N31" r:id="rId22" xr:uid="{00000000-0004-0000-0300-000015000000}"/>
    <hyperlink ref="N32" r:id="rId23" xr:uid="{00000000-0004-0000-0300-000016000000}"/>
    <hyperlink ref="N7" r:id="rId24" xr:uid="{00000000-0004-0000-0300-000017000000}"/>
    <hyperlink ref="N11" r:id="rId25" xr:uid="{00000000-0004-0000-0300-000018000000}"/>
    <hyperlink ref="N17" r:id="rId26" xr:uid="{00000000-0004-0000-0300-000019000000}"/>
    <hyperlink ref="N8" r:id="rId27" xr:uid="{00000000-0004-0000-0300-00001A000000}"/>
    <hyperlink ref="N30" r:id="rId28" xr:uid="{00000000-0004-0000-0300-00001B000000}"/>
    <hyperlink ref="N36" r:id="rId29" xr:uid="{00000000-0004-0000-0300-00001C000000}"/>
    <hyperlink ref="N22" r:id="rId30" xr:uid="{00000000-0004-0000-0300-00001D000000}"/>
    <hyperlink ref="N23" r:id="rId31" xr:uid="{00000000-0004-0000-0300-00001E000000}"/>
    <hyperlink ref="N16" r:id="rId32" xr:uid="{00000000-0004-0000-0300-00001F000000}"/>
    <hyperlink ref="N13" r:id="rId33" xr:uid="{00000000-0004-0000-0300-000020000000}"/>
    <hyperlink ref="N6" r:id="rId34" xr:uid="{00000000-0004-0000-0300-000021000000}"/>
    <hyperlink ref="N25" r:id="rId35" xr:uid="{00000000-0004-0000-0300-000022000000}"/>
    <hyperlink ref="N42" r:id="rId36" xr:uid="{00000000-0004-0000-0300-000023000000}"/>
    <hyperlink ref="N12" r:id="rId37" xr:uid="{00000000-0004-0000-0300-000024000000}"/>
    <hyperlink ref="N38" r:id="rId38" xr:uid="{00000000-0004-0000-0300-000025000000}"/>
    <hyperlink ref="N28" r:id="rId39" xr:uid="{00000000-0004-0000-0300-000026000000}"/>
    <hyperlink ref="AD27" r:id="rId40" xr:uid="{00000000-0004-0000-0300-000027000000}"/>
    <hyperlink ref="AD5" r:id="rId41" xr:uid="{00000000-0004-0000-0300-000028000000}"/>
  </hyperlinks>
  <pageMargins left="0.7" right="0.7" top="0.75" bottom="0.75" header="0.3" footer="0.3"/>
  <pageSetup paperSize="9" orientation="landscape" r:id="rId4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36"/>
  <sheetViews>
    <sheetView zoomScale="120" zoomScaleNormal="120" workbookViewId="0">
      <pane xSplit="5" ySplit="2" topLeftCell="J3" activePane="bottomRight" state="frozen"/>
      <selection pane="topRight" activeCell="F1" sqref="F1"/>
      <selection pane="bottomLeft" activeCell="A3" sqref="A3"/>
      <selection pane="bottomRight" activeCell="D111" sqref="D111:N128"/>
    </sheetView>
  </sheetViews>
  <sheetFormatPr baseColWidth="10" defaultRowHeight="15"/>
  <cols>
    <col min="2" max="2" width="4.7109375" bestFit="1" customWidth="1"/>
    <col min="3" max="3" width="7.140625" bestFit="1" customWidth="1"/>
    <col min="4" max="4" width="16.42578125" bestFit="1" customWidth="1"/>
    <col min="8" max="8" width="12.85546875" bestFit="1" customWidth="1"/>
    <col min="9" max="9" width="25" bestFit="1" customWidth="1"/>
    <col min="11" max="11" width="16.85546875" bestFit="1" customWidth="1"/>
    <col min="12" max="13" width="12.42578125" bestFit="1" customWidth="1"/>
    <col min="14" max="14" width="26.42578125" customWidth="1"/>
    <col min="15" max="15" width="1" customWidth="1"/>
    <col min="16" max="16" width="6.28515625" style="268" customWidth="1"/>
    <col min="17" max="17" width="8.140625" style="268" customWidth="1"/>
    <col min="19" max="19" width="10.85546875" style="194"/>
    <col min="20" max="20" width="8.28515625" customWidth="1"/>
    <col min="21" max="21" width="12.28515625" bestFit="1" customWidth="1"/>
    <col min="22" max="22" width="14.42578125" bestFit="1" customWidth="1"/>
    <col min="23" max="23" width="12.28515625" customWidth="1"/>
  </cols>
  <sheetData>
    <row r="1" spans="1:30" ht="33.950000000000003" customHeight="1">
      <c r="F1" s="101" t="s">
        <v>18</v>
      </c>
      <c r="G1" s="102">
        <f ca="1">NOW()</f>
        <v>46180.925839583331</v>
      </c>
      <c r="P1" s="729" t="s">
        <v>868</v>
      </c>
      <c r="Q1" s="730"/>
      <c r="R1" s="724" t="s">
        <v>839</v>
      </c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6"/>
    </row>
    <row r="2" spans="1:30" s="19" customFormat="1" ht="33.950000000000003" customHeight="1">
      <c r="A2" s="166" t="s">
        <v>15</v>
      </c>
      <c r="B2" s="167" t="s">
        <v>29</v>
      </c>
      <c r="C2" s="168"/>
      <c r="D2" s="169" t="s">
        <v>0</v>
      </c>
      <c r="E2" s="169" t="s">
        <v>1</v>
      </c>
      <c r="F2" s="169" t="s">
        <v>9</v>
      </c>
      <c r="G2" s="170" t="s">
        <v>30</v>
      </c>
      <c r="H2" s="169" t="s">
        <v>19</v>
      </c>
      <c r="I2" s="170" t="s">
        <v>31</v>
      </c>
      <c r="J2" s="169" t="s">
        <v>3</v>
      </c>
      <c r="K2" s="171" t="s">
        <v>5</v>
      </c>
      <c r="L2" s="171" t="s">
        <v>8</v>
      </c>
      <c r="M2" s="171" t="s">
        <v>8</v>
      </c>
      <c r="N2" s="192" t="s">
        <v>4</v>
      </c>
      <c r="O2" s="104"/>
      <c r="P2" s="269" t="s">
        <v>869</v>
      </c>
      <c r="Q2" s="269" t="s">
        <v>841</v>
      </c>
      <c r="R2" s="104" t="s">
        <v>840</v>
      </c>
      <c r="S2" s="104" t="s">
        <v>841</v>
      </c>
      <c r="T2" s="104" t="s">
        <v>845</v>
      </c>
      <c r="U2" s="165" t="s">
        <v>858</v>
      </c>
      <c r="V2" s="165" t="s">
        <v>859</v>
      </c>
      <c r="W2" s="196" t="s">
        <v>860</v>
      </c>
      <c r="X2" s="104" t="s">
        <v>842</v>
      </c>
      <c r="Y2" s="104" t="s">
        <v>843</v>
      </c>
      <c r="Z2" s="104" t="s">
        <v>844</v>
      </c>
      <c r="AA2" s="165" t="s">
        <v>857</v>
      </c>
      <c r="AB2" s="104" t="s">
        <v>861</v>
      </c>
      <c r="AC2" s="165" t="s">
        <v>863</v>
      </c>
      <c r="AD2" s="104" t="s">
        <v>838</v>
      </c>
    </row>
    <row r="3" spans="1:30">
      <c r="A3" s="172" t="s">
        <v>15</v>
      </c>
      <c r="B3" s="173" t="s">
        <v>21</v>
      </c>
      <c r="C3" s="174" t="s">
        <v>697</v>
      </c>
      <c r="D3" s="172" t="s">
        <v>165</v>
      </c>
      <c r="E3" s="172" t="s">
        <v>166</v>
      </c>
      <c r="F3" s="175" t="s">
        <v>655</v>
      </c>
      <c r="G3" s="176">
        <v>42941</v>
      </c>
      <c r="H3" s="177">
        <f t="shared" ref="H3:H34" ca="1" si="0">G$1-G3</f>
        <v>3239.9258395833313</v>
      </c>
      <c r="I3" s="172" t="s">
        <v>167</v>
      </c>
      <c r="J3" s="173">
        <v>78955</v>
      </c>
      <c r="K3" s="172" t="s">
        <v>168</v>
      </c>
      <c r="L3" s="178">
        <v>769008721</v>
      </c>
      <c r="M3" s="178"/>
      <c r="N3" s="179" t="s">
        <v>169</v>
      </c>
      <c r="O3" s="179"/>
      <c r="P3" s="258"/>
      <c r="Q3" s="259"/>
      <c r="R3" s="180"/>
      <c r="S3" s="195">
        <v>220</v>
      </c>
      <c r="T3" s="188"/>
      <c r="U3" s="181"/>
      <c r="V3" s="181"/>
      <c r="W3" s="181"/>
      <c r="X3" s="181"/>
      <c r="Y3" s="181"/>
      <c r="Z3" s="181"/>
      <c r="AA3" s="182"/>
      <c r="AB3" s="182">
        <v>220</v>
      </c>
      <c r="AC3" s="182"/>
      <c r="AD3" s="193">
        <f t="shared" ref="AD3:AD34" si="1">SUM(U3:AB3)</f>
        <v>220</v>
      </c>
    </row>
    <row r="4" spans="1:30" s="31" customFormat="1">
      <c r="A4" s="172" t="s">
        <v>15</v>
      </c>
      <c r="B4" s="173" t="s">
        <v>21</v>
      </c>
      <c r="C4" s="174" t="s">
        <v>697</v>
      </c>
      <c r="D4" s="172" t="s">
        <v>491</v>
      </c>
      <c r="E4" s="172" t="s">
        <v>492</v>
      </c>
      <c r="F4" s="175" t="s">
        <v>679</v>
      </c>
      <c r="G4" s="176">
        <v>42855</v>
      </c>
      <c r="H4" s="177">
        <f t="shared" ca="1" si="0"/>
        <v>3325.9258395833313</v>
      </c>
      <c r="I4" s="172" t="s">
        <v>493</v>
      </c>
      <c r="J4" s="173">
        <v>78480</v>
      </c>
      <c r="K4" s="172" t="s">
        <v>36</v>
      </c>
      <c r="L4" s="178">
        <v>664853912</v>
      </c>
      <c r="M4" s="178"/>
      <c r="N4" s="179" t="s">
        <v>494</v>
      </c>
      <c r="O4" s="179"/>
      <c r="P4" s="258"/>
      <c r="Q4" s="259"/>
      <c r="R4" s="180"/>
      <c r="S4" s="195"/>
      <c r="T4" s="183"/>
      <c r="U4" s="181"/>
      <c r="V4" s="181"/>
      <c r="W4" s="181"/>
      <c r="X4" s="181"/>
      <c r="Y4" s="181"/>
      <c r="Z4" s="181"/>
      <c r="AA4" s="182"/>
      <c r="AB4" s="182"/>
      <c r="AC4" s="182"/>
      <c r="AD4" s="193">
        <f t="shared" si="1"/>
        <v>0</v>
      </c>
    </row>
    <row r="5" spans="1:30">
      <c r="A5" s="172" t="s">
        <v>15</v>
      </c>
      <c r="B5" s="173" t="s">
        <v>21</v>
      </c>
      <c r="C5" s="174" t="s">
        <v>697</v>
      </c>
      <c r="D5" s="172" t="s">
        <v>801</v>
      </c>
      <c r="E5" s="172" t="s">
        <v>802</v>
      </c>
      <c r="F5" s="184" t="s">
        <v>805</v>
      </c>
      <c r="G5" s="176">
        <v>42843</v>
      </c>
      <c r="H5" s="177">
        <f t="shared" ca="1" si="0"/>
        <v>3337.9258395833313</v>
      </c>
      <c r="I5" s="172" t="s">
        <v>803</v>
      </c>
      <c r="J5" s="173">
        <v>78480</v>
      </c>
      <c r="K5" s="172" t="s">
        <v>36</v>
      </c>
      <c r="L5" s="178">
        <v>659365206</v>
      </c>
      <c r="M5" s="178"/>
      <c r="N5" s="185" t="s">
        <v>804</v>
      </c>
      <c r="O5" s="185"/>
      <c r="P5" s="258"/>
      <c r="Q5" s="259"/>
      <c r="R5" s="180"/>
      <c r="S5" s="195"/>
      <c r="T5" s="183"/>
      <c r="U5" s="181"/>
      <c r="V5" s="181"/>
      <c r="W5" s="181"/>
      <c r="X5" s="181"/>
      <c r="Y5" s="181"/>
      <c r="Z5" s="181"/>
      <c r="AA5" s="182"/>
      <c r="AB5" s="182"/>
      <c r="AC5" s="182"/>
      <c r="AD5" s="193">
        <f t="shared" si="1"/>
        <v>0</v>
      </c>
    </row>
    <row r="6" spans="1:30">
      <c r="A6" s="172" t="s">
        <v>15</v>
      </c>
      <c r="B6" s="173" t="s">
        <v>21</v>
      </c>
      <c r="C6" s="174" t="s">
        <v>697</v>
      </c>
      <c r="D6" s="172" t="s">
        <v>496</v>
      </c>
      <c r="E6" s="172" t="s">
        <v>497</v>
      </c>
      <c r="F6" s="175" t="s">
        <v>605</v>
      </c>
      <c r="G6" s="176">
        <v>42603</v>
      </c>
      <c r="H6" s="177">
        <f t="shared" ca="1" si="0"/>
        <v>3577.9258395833313</v>
      </c>
      <c r="I6" s="172" t="s">
        <v>498</v>
      </c>
      <c r="J6" s="173">
        <v>78540</v>
      </c>
      <c r="K6" s="172" t="s">
        <v>15</v>
      </c>
      <c r="L6" s="178">
        <v>645606705</v>
      </c>
      <c r="M6" s="178">
        <v>768176109</v>
      </c>
      <c r="N6" s="179" t="s">
        <v>499</v>
      </c>
      <c r="O6" s="179"/>
      <c r="P6" s="258"/>
      <c r="Q6" s="259"/>
      <c r="R6" s="180"/>
      <c r="S6" s="195"/>
      <c r="T6" s="183"/>
      <c r="U6" s="181"/>
      <c r="V6" s="181"/>
      <c r="W6" s="181"/>
      <c r="X6" s="181"/>
      <c r="Y6" s="181"/>
      <c r="Z6" s="181"/>
      <c r="AA6" s="182"/>
      <c r="AB6" s="182"/>
      <c r="AC6" s="182"/>
      <c r="AD6" s="193">
        <f t="shared" si="1"/>
        <v>0</v>
      </c>
    </row>
    <row r="7" spans="1:30">
      <c r="A7" s="172" t="s">
        <v>15</v>
      </c>
      <c r="B7" s="173" t="s">
        <v>21</v>
      </c>
      <c r="C7" s="174" t="s">
        <v>697</v>
      </c>
      <c r="D7" s="172" t="s">
        <v>483</v>
      </c>
      <c r="E7" s="172" t="s">
        <v>320</v>
      </c>
      <c r="F7" s="175" t="s">
        <v>562</v>
      </c>
      <c r="G7" s="176">
        <v>42565</v>
      </c>
      <c r="H7" s="177">
        <f t="shared" ca="1" si="0"/>
        <v>3615.9258395833313</v>
      </c>
      <c r="I7" s="172" t="s">
        <v>484</v>
      </c>
      <c r="J7" s="173">
        <v>78540</v>
      </c>
      <c r="K7" s="172" t="s">
        <v>15</v>
      </c>
      <c r="L7" s="178">
        <v>637575255</v>
      </c>
      <c r="M7" s="178">
        <v>616500498</v>
      </c>
      <c r="N7" s="185" t="s">
        <v>706</v>
      </c>
      <c r="O7" s="185"/>
      <c r="P7" s="258"/>
      <c r="Q7" s="259"/>
      <c r="R7" s="180"/>
      <c r="S7" s="195"/>
      <c r="T7" s="183"/>
      <c r="U7" s="181"/>
      <c r="V7" s="181"/>
      <c r="W7" s="181"/>
      <c r="X7" s="181"/>
      <c r="Y7" s="181"/>
      <c r="Z7" s="181"/>
      <c r="AA7" s="182"/>
      <c r="AB7" s="182"/>
      <c r="AC7" s="182"/>
      <c r="AD7" s="193">
        <f t="shared" si="1"/>
        <v>0</v>
      </c>
    </row>
    <row r="8" spans="1:30" s="9" customFormat="1">
      <c r="A8" s="172" t="s">
        <v>15</v>
      </c>
      <c r="B8" s="173" t="s">
        <v>21</v>
      </c>
      <c r="C8" s="174" t="s">
        <v>697</v>
      </c>
      <c r="D8" s="172" t="s">
        <v>299</v>
      </c>
      <c r="E8" s="172" t="s">
        <v>300</v>
      </c>
      <c r="F8" s="175" t="s">
        <v>654</v>
      </c>
      <c r="G8" s="176">
        <v>42513</v>
      </c>
      <c r="H8" s="177">
        <f t="shared" ca="1" si="0"/>
        <v>3667.9258395833313</v>
      </c>
      <c r="I8" s="172" t="s">
        <v>301</v>
      </c>
      <c r="J8" s="173">
        <v>78670</v>
      </c>
      <c r="K8" s="172" t="s">
        <v>302</v>
      </c>
      <c r="L8" s="178">
        <v>607225732</v>
      </c>
      <c r="M8" s="178">
        <v>668270072</v>
      </c>
      <c r="N8" s="179" t="s">
        <v>303</v>
      </c>
      <c r="O8" s="179"/>
      <c r="P8" s="258"/>
      <c r="Q8" s="259"/>
      <c r="R8" s="180"/>
      <c r="S8" s="195"/>
      <c r="T8" s="183"/>
      <c r="U8" s="181"/>
      <c r="V8" s="181"/>
      <c r="W8" s="181"/>
      <c r="X8" s="181"/>
      <c r="Y8" s="181"/>
      <c r="Z8" s="181"/>
      <c r="AA8" s="182"/>
      <c r="AB8" s="182"/>
      <c r="AC8" s="182"/>
      <c r="AD8" s="193">
        <f t="shared" si="1"/>
        <v>0</v>
      </c>
    </row>
    <row r="9" spans="1:30">
      <c r="A9" s="172" t="s">
        <v>15</v>
      </c>
      <c r="B9" s="173" t="s">
        <v>21</v>
      </c>
      <c r="C9" s="174" t="s">
        <v>697</v>
      </c>
      <c r="D9" s="172" t="s">
        <v>67</v>
      </c>
      <c r="E9" s="172" t="s">
        <v>68</v>
      </c>
      <c r="F9" s="175" t="s">
        <v>628</v>
      </c>
      <c r="G9" s="176">
        <v>42379</v>
      </c>
      <c r="H9" s="177">
        <f t="shared" ca="1" si="0"/>
        <v>3801.9258395833313</v>
      </c>
      <c r="I9" s="172" t="s">
        <v>69</v>
      </c>
      <c r="J9" s="173">
        <v>78540</v>
      </c>
      <c r="K9" s="172" t="s">
        <v>15</v>
      </c>
      <c r="L9" s="178">
        <v>623670098</v>
      </c>
      <c r="M9" s="178"/>
      <c r="N9" s="179" t="s">
        <v>70</v>
      </c>
      <c r="O9" s="179"/>
      <c r="P9" s="258"/>
      <c r="Q9" s="259"/>
      <c r="R9" s="180"/>
      <c r="S9" s="195"/>
      <c r="T9" s="183"/>
      <c r="U9" s="181"/>
      <c r="V9" s="181"/>
      <c r="W9" s="181"/>
      <c r="X9" s="181"/>
      <c r="Y9" s="181"/>
      <c r="Z9" s="181"/>
      <c r="AA9" s="182"/>
      <c r="AB9" s="182"/>
      <c r="AC9" s="182"/>
      <c r="AD9" s="193">
        <f t="shared" si="1"/>
        <v>0</v>
      </c>
    </row>
    <row r="10" spans="1:30">
      <c r="A10" s="172" t="s">
        <v>15</v>
      </c>
      <c r="B10" s="173" t="s">
        <v>21</v>
      </c>
      <c r="C10" s="174" t="s">
        <v>697</v>
      </c>
      <c r="D10" s="172" t="s">
        <v>87</v>
      </c>
      <c r="E10" s="172" t="s">
        <v>88</v>
      </c>
      <c r="F10" s="175" t="s">
        <v>685</v>
      </c>
      <c r="G10" s="176">
        <v>42355</v>
      </c>
      <c r="H10" s="177">
        <f t="shared" ca="1" si="0"/>
        <v>3825.9258395833313</v>
      </c>
      <c r="I10" s="172" t="s">
        <v>89</v>
      </c>
      <c r="J10" s="173">
        <v>78480</v>
      </c>
      <c r="K10" s="172" t="s">
        <v>36</v>
      </c>
      <c r="L10" s="178">
        <v>663206905</v>
      </c>
      <c r="M10" s="178"/>
      <c r="N10" s="185" t="s">
        <v>767</v>
      </c>
      <c r="O10" s="185"/>
      <c r="P10" s="258"/>
      <c r="Q10" s="259"/>
      <c r="R10" s="180"/>
      <c r="S10" s="195"/>
      <c r="T10" s="183"/>
      <c r="U10" s="181"/>
      <c r="V10" s="181"/>
      <c r="W10" s="181"/>
      <c r="X10" s="181"/>
      <c r="Y10" s="181"/>
      <c r="Z10" s="181"/>
      <c r="AA10" s="182"/>
      <c r="AB10" s="182"/>
      <c r="AC10" s="182"/>
      <c r="AD10" s="193">
        <f t="shared" si="1"/>
        <v>0</v>
      </c>
    </row>
    <row r="11" spans="1:30">
      <c r="A11" s="172" t="s">
        <v>15</v>
      </c>
      <c r="B11" s="173" t="s">
        <v>21</v>
      </c>
      <c r="C11" s="174" t="s">
        <v>697</v>
      </c>
      <c r="D11" s="172" t="s">
        <v>791</v>
      </c>
      <c r="E11" s="172" t="s">
        <v>798</v>
      </c>
      <c r="F11" s="184" t="s">
        <v>799</v>
      </c>
      <c r="G11" s="176">
        <v>42228</v>
      </c>
      <c r="H11" s="177">
        <f t="shared" ca="1" si="0"/>
        <v>3952.9258395833313</v>
      </c>
      <c r="I11" s="172" t="s">
        <v>794</v>
      </c>
      <c r="J11" s="173">
        <v>78540</v>
      </c>
      <c r="K11" s="172" t="s">
        <v>15</v>
      </c>
      <c r="L11" s="178">
        <v>658350555</v>
      </c>
      <c r="M11" s="178"/>
      <c r="N11" s="185" t="s">
        <v>795</v>
      </c>
      <c r="O11" s="185"/>
      <c r="P11" s="258"/>
      <c r="Q11" s="259"/>
      <c r="R11" s="180"/>
      <c r="S11" s="195"/>
      <c r="T11" s="183"/>
      <c r="U11" s="181"/>
      <c r="V11" s="181"/>
      <c r="W11" s="181"/>
      <c r="X11" s="181"/>
      <c r="Y11" s="181"/>
      <c r="Z11" s="181"/>
      <c r="AA11" s="182"/>
      <c r="AB11" s="182"/>
      <c r="AC11" s="182"/>
      <c r="AD11" s="193">
        <f t="shared" si="1"/>
        <v>0</v>
      </c>
    </row>
    <row r="12" spans="1:30">
      <c r="A12" s="172" t="s">
        <v>15</v>
      </c>
      <c r="B12" s="173" t="s">
        <v>21</v>
      </c>
      <c r="C12" s="174" t="s">
        <v>697</v>
      </c>
      <c r="D12" s="172" t="s">
        <v>426</v>
      </c>
      <c r="E12" s="172" t="s">
        <v>430</v>
      </c>
      <c r="F12" s="175" t="s">
        <v>432</v>
      </c>
      <c r="G12" s="176">
        <v>42221</v>
      </c>
      <c r="H12" s="177">
        <f t="shared" ca="1" si="0"/>
        <v>3959.9258395833313</v>
      </c>
      <c r="I12" s="172" t="s">
        <v>428</v>
      </c>
      <c r="J12" s="173">
        <v>78540</v>
      </c>
      <c r="K12" s="172" t="s">
        <v>15</v>
      </c>
      <c r="L12" s="178">
        <v>679309067</v>
      </c>
      <c r="M12" s="178"/>
      <c r="N12" s="179" t="s">
        <v>429</v>
      </c>
      <c r="O12" s="179"/>
      <c r="P12" s="258"/>
      <c r="Q12" s="259"/>
      <c r="R12" s="180"/>
      <c r="S12" s="195"/>
      <c r="T12" s="183"/>
      <c r="U12" s="181"/>
      <c r="V12" s="181"/>
      <c r="W12" s="181"/>
      <c r="X12" s="181"/>
      <c r="Y12" s="181"/>
      <c r="Z12" s="181"/>
      <c r="AA12" s="182"/>
      <c r="AB12" s="182"/>
      <c r="AC12" s="182"/>
      <c r="AD12" s="193">
        <f t="shared" si="1"/>
        <v>0</v>
      </c>
    </row>
    <row r="13" spans="1:30">
      <c r="A13" s="172" t="s">
        <v>15</v>
      </c>
      <c r="B13" s="173" t="s">
        <v>21</v>
      </c>
      <c r="C13" s="174" t="s">
        <v>698</v>
      </c>
      <c r="D13" s="172" t="s">
        <v>63</v>
      </c>
      <c r="E13" s="172" t="s">
        <v>64</v>
      </c>
      <c r="F13" s="175" t="s">
        <v>657</v>
      </c>
      <c r="G13" s="176">
        <v>42162</v>
      </c>
      <c r="H13" s="177">
        <f t="shared" ca="1" si="0"/>
        <v>4018.9258395833313</v>
      </c>
      <c r="I13" s="172" t="s">
        <v>65</v>
      </c>
      <c r="J13" s="173">
        <v>78540</v>
      </c>
      <c r="K13" s="172" t="s">
        <v>15</v>
      </c>
      <c r="L13" s="178">
        <v>627238886</v>
      </c>
      <c r="M13" s="178"/>
      <c r="N13" s="179" t="s">
        <v>66</v>
      </c>
      <c r="O13" s="179"/>
      <c r="P13" s="258"/>
      <c r="Q13" s="259"/>
      <c r="R13" s="180"/>
      <c r="S13" s="195"/>
      <c r="T13" s="183"/>
      <c r="U13" s="181"/>
      <c r="V13" s="181"/>
      <c r="W13" s="181"/>
      <c r="X13" s="181"/>
      <c r="Y13" s="181"/>
      <c r="Z13" s="181"/>
      <c r="AA13" s="182"/>
      <c r="AB13" s="182"/>
      <c r="AC13" s="182"/>
      <c r="AD13" s="193">
        <f t="shared" si="1"/>
        <v>0</v>
      </c>
    </row>
    <row r="14" spans="1:30">
      <c r="A14" s="172" t="s">
        <v>15</v>
      </c>
      <c r="B14" s="173" t="s">
        <v>21</v>
      </c>
      <c r="C14" s="174" t="s">
        <v>697</v>
      </c>
      <c r="D14" s="172" t="s">
        <v>192</v>
      </c>
      <c r="E14" s="172" t="s">
        <v>193</v>
      </c>
      <c r="F14" s="175" t="s">
        <v>602</v>
      </c>
      <c r="G14" s="176">
        <v>42151</v>
      </c>
      <c r="H14" s="177">
        <f t="shared" ca="1" si="0"/>
        <v>4029.9258395833313</v>
      </c>
      <c r="I14" s="172" t="s">
        <v>194</v>
      </c>
      <c r="J14" s="173">
        <v>78480</v>
      </c>
      <c r="K14" s="172" t="s">
        <v>36</v>
      </c>
      <c r="L14" s="178">
        <v>622343331</v>
      </c>
      <c r="M14" s="178"/>
      <c r="N14" s="179" t="s">
        <v>191</v>
      </c>
      <c r="O14" s="179"/>
      <c r="P14" s="258"/>
      <c r="Q14" s="259"/>
      <c r="R14" s="180"/>
      <c r="S14" s="195"/>
      <c r="T14" s="183"/>
      <c r="U14" s="181"/>
      <c r="V14" s="181"/>
      <c r="W14" s="181"/>
      <c r="X14" s="181"/>
      <c r="Y14" s="181"/>
      <c r="Z14" s="181"/>
      <c r="AA14" s="182"/>
      <c r="AB14" s="182"/>
      <c r="AC14" s="182"/>
      <c r="AD14" s="193">
        <f t="shared" si="1"/>
        <v>0</v>
      </c>
    </row>
    <row r="15" spans="1:30">
      <c r="A15" s="172" t="s">
        <v>15</v>
      </c>
      <c r="B15" s="173" t="s">
        <v>21</v>
      </c>
      <c r="C15" s="174" t="s">
        <v>698</v>
      </c>
      <c r="D15" s="172" t="s">
        <v>305</v>
      </c>
      <c r="E15" s="172" t="s">
        <v>304</v>
      </c>
      <c r="F15" s="175" t="s">
        <v>588</v>
      </c>
      <c r="G15" s="176">
        <v>42144</v>
      </c>
      <c r="H15" s="177">
        <f t="shared" ca="1" si="0"/>
        <v>4036.9258395833313</v>
      </c>
      <c r="I15" s="172" t="s">
        <v>306</v>
      </c>
      <c r="J15" s="173">
        <v>78480</v>
      </c>
      <c r="K15" s="172" t="s">
        <v>36</v>
      </c>
      <c r="L15" s="178">
        <v>652025129</v>
      </c>
      <c r="M15" s="178"/>
      <c r="N15" s="179" t="s">
        <v>307</v>
      </c>
      <c r="O15" s="179"/>
      <c r="P15" s="258"/>
      <c r="Q15" s="259"/>
      <c r="R15" s="180"/>
      <c r="S15" s="195"/>
      <c r="T15" s="183"/>
      <c r="U15" s="181"/>
      <c r="V15" s="181"/>
      <c r="W15" s="181"/>
      <c r="X15" s="181"/>
      <c r="Y15" s="181"/>
      <c r="Z15" s="181"/>
      <c r="AA15" s="182"/>
      <c r="AB15" s="182"/>
      <c r="AC15" s="182"/>
      <c r="AD15" s="193">
        <f t="shared" si="1"/>
        <v>0</v>
      </c>
    </row>
    <row r="16" spans="1:30">
      <c r="A16" s="172" t="s">
        <v>15</v>
      </c>
      <c r="B16" s="173" t="s">
        <v>21</v>
      </c>
      <c r="C16" s="174" t="s">
        <v>697</v>
      </c>
      <c r="D16" s="172" t="s">
        <v>291</v>
      </c>
      <c r="E16" s="172" t="s">
        <v>292</v>
      </c>
      <c r="F16" s="175" t="s">
        <v>635</v>
      </c>
      <c r="G16" s="176">
        <v>42143</v>
      </c>
      <c r="H16" s="177">
        <f t="shared" ca="1" si="0"/>
        <v>4037.9258395833313</v>
      </c>
      <c r="I16" s="172" t="s">
        <v>293</v>
      </c>
      <c r="J16" s="173">
        <v>78540</v>
      </c>
      <c r="K16" s="172" t="s">
        <v>15</v>
      </c>
      <c r="L16" s="178">
        <v>650785548</v>
      </c>
      <c r="M16" s="178"/>
      <c r="N16" s="185" t="s">
        <v>764</v>
      </c>
      <c r="O16" s="185"/>
      <c r="P16" s="258"/>
      <c r="Q16" s="259"/>
      <c r="R16" s="180"/>
      <c r="S16" s="195"/>
      <c r="T16" s="183"/>
      <c r="U16" s="181"/>
      <c r="V16" s="181"/>
      <c r="W16" s="181"/>
      <c r="X16" s="181"/>
      <c r="Y16" s="181"/>
      <c r="Z16" s="181"/>
      <c r="AA16" s="182"/>
      <c r="AB16" s="182"/>
      <c r="AC16" s="182"/>
      <c r="AD16" s="193">
        <f t="shared" si="1"/>
        <v>0</v>
      </c>
    </row>
    <row r="17" spans="1:30">
      <c r="A17" s="172" t="s">
        <v>15</v>
      </c>
      <c r="B17" s="173" t="s">
        <v>21</v>
      </c>
      <c r="C17" s="174" t="s">
        <v>697</v>
      </c>
      <c r="D17" s="172" t="s">
        <v>461</v>
      </c>
      <c r="E17" s="172" t="s">
        <v>462</v>
      </c>
      <c r="F17" s="175" t="s">
        <v>652</v>
      </c>
      <c r="G17" s="176">
        <v>42062</v>
      </c>
      <c r="H17" s="177">
        <f t="shared" ca="1" si="0"/>
        <v>4118.9258395833313</v>
      </c>
      <c r="I17" s="172" t="s">
        <v>463</v>
      </c>
      <c r="J17" s="173">
        <v>78540</v>
      </c>
      <c r="K17" s="172" t="s">
        <v>15</v>
      </c>
      <c r="L17" s="178">
        <v>663375079</v>
      </c>
      <c r="M17" s="178">
        <v>641008287</v>
      </c>
      <c r="N17" s="179" t="s">
        <v>464</v>
      </c>
      <c r="O17" s="179"/>
      <c r="P17" s="258"/>
      <c r="Q17" s="259"/>
      <c r="R17" s="180"/>
      <c r="S17" s="195"/>
      <c r="T17" s="183"/>
      <c r="U17" s="181"/>
      <c r="V17" s="181"/>
      <c r="W17" s="181"/>
      <c r="X17" s="181"/>
      <c r="Y17" s="181"/>
      <c r="Z17" s="181"/>
      <c r="AA17" s="182"/>
      <c r="AB17" s="182"/>
      <c r="AC17" s="182"/>
      <c r="AD17" s="193">
        <f t="shared" si="1"/>
        <v>0</v>
      </c>
    </row>
    <row r="18" spans="1:30">
      <c r="A18" s="172" t="s">
        <v>15</v>
      </c>
      <c r="B18" s="173" t="s">
        <v>21</v>
      </c>
      <c r="C18" s="174" t="s">
        <v>697</v>
      </c>
      <c r="D18" s="172" t="s">
        <v>330</v>
      </c>
      <c r="E18" s="172" t="s">
        <v>331</v>
      </c>
      <c r="F18" s="175" t="s">
        <v>608</v>
      </c>
      <c r="G18" s="176">
        <v>42059</v>
      </c>
      <c r="H18" s="177">
        <f t="shared" ca="1" si="0"/>
        <v>4121.9258395833313</v>
      </c>
      <c r="I18" s="172" t="s">
        <v>332</v>
      </c>
      <c r="J18" s="173">
        <v>78540</v>
      </c>
      <c r="K18" s="172" t="s">
        <v>15</v>
      </c>
      <c r="L18" s="178">
        <v>695223982</v>
      </c>
      <c r="M18" s="178" t="s">
        <v>333</v>
      </c>
      <c r="N18" s="179" t="s">
        <v>334</v>
      </c>
      <c r="O18" s="179"/>
      <c r="P18" s="258"/>
      <c r="Q18" s="259"/>
      <c r="R18" s="180"/>
      <c r="S18" s="195"/>
      <c r="T18" s="183"/>
      <c r="U18" s="181"/>
      <c r="V18" s="181"/>
      <c r="W18" s="181"/>
      <c r="X18" s="181"/>
      <c r="Y18" s="181"/>
      <c r="Z18" s="181"/>
      <c r="AA18" s="182"/>
      <c r="AB18" s="182"/>
      <c r="AC18" s="182"/>
      <c r="AD18" s="193">
        <f t="shared" si="1"/>
        <v>0</v>
      </c>
    </row>
    <row r="19" spans="1:30">
      <c r="A19" s="188" t="s">
        <v>15</v>
      </c>
      <c r="B19" s="188" t="s">
        <v>21</v>
      </c>
      <c r="C19" s="188" t="s">
        <v>698</v>
      </c>
      <c r="D19" s="172" t="s">
        <v>913</v>
      </c>
      <c r="E19" s="188" t="s">
        <v>914</v>
      </c>
      <c r="F19" s="188"/>
      <c r="G19" s="180">
        <v>42056</v>
      </c>
      <c r="H19" s="177">
        <f t="shared" ca="1" si="0"/>
        <v>4124.9258395833313</v>
      </c>
      <c r="I19" s="188" t="s">
        <v>915</v>
      </c>
      <c r="J19" s="173">
        <v>78540</v>
      </c>
      <c r="K19" s="172" t="s">
        <v>15</v>
      </c>
      <c r="L19" s="188">
        <v>621935321</v>
      </c>
      <c r="M19" s="188"/>
      <c r="N19" s="289" t="s">
        <v>916</v>
      </c>
      <c r="O19" s="188"/>
      <c r="P19" s="262"/>
      <c r="Q19" s="263"/>
      <c r="R19" s="180"/>
      <c r="S19" s="195">
        <v>240</v>
      </c>
      <c r="T19" s="183"/>
      <c r="U19" s="181"/>
      <c r="V19" s="181"/>
      <c r="W19" s="181"/>
      <c r="X19" s="181"/>
      <c r="Y19" s="181"/>
      <c r="Z19" s="181">
        <v>240</v>
      </c>
      <c r="AA19" s="182"/>
      <c r="AB19" s="182"/>
      <c r="AC19" s="182"/>
      <c r="AD19" s="193">
        <f t="shared" si="1"/>
        <v>240</v>
      </c>
    </row>
    <row r="20" spans="1:30">
      <c r="A20" s="172" t="s">
        <v>15</v>
      </c>
      <c r="B20" s="173" t="s">
        <v>21</v>
      </c>
      <c r="C20" s="174" t="s">
        <v>697</v>
      </c>
      <c r="D20" s="172" t="s">
        <v>195</v>
      </c>
      <c r="E20" s="172" t="s">
        <v>780</v>
      </c>
      <c r="F20" s="175" t="s">
        <v>781</v>
      </c>
      <c r="G20" s="176">
        <v>41989</v>
      </c>
      <c r="H20" s="177">
        <f t="shared" ca="1" si="0"/>
        <v>4191.9258395833313</v>
      </c>
      <c r="I20" s="172" t="s">
        <v>198</v>
      </c>
      <c r="J20" s="173">
        <v>78510</v>
      </c>
      <c r="K20" s="172" t="s">
        <v>116</v>
      </c>
      <c r="L20" s="178">
        <v>616176840</v>
      </c>
      <c r="M20" s="178"/>
      <c r="N20" s="179" t="s">
        <v>197</v>
      </c>
      <c r="O20" s="179"/>
      <c r="P20" s="258"/>
      <c r="Q20" s="259"/>
      <c r="R20" s="180"/>
      <c r="S20" s="195"/>
      <c r="T20" s="183"/>
      <c r="U20" s="181"/>
      <c r="V20" s="181"/>
      <c r="W20" s="181"/>
      <c r="X20" s="181"/>
      <c r="Y20" s="181"/>
      <c r="Z20" s="181"/>
      <c r="AA20" s="182"/>
      <c r="AB20" s="182"/>
      <c r="AC20" s="182"/>
      <c r="AD20" s="193">
        <f t="shared" si="1"/>
        <v>0</v>
      </c>
    </row>
    <row r="21" spans="1:30">
      <c r="A21" s="172" t="s">
        <v>15</v>
      </c>
      <c r="B21" s="173" t="s">
        <v>21</v>
      </c>
      <c r="C21" s="174" t="s">
        <v>698</v>
      </c>
      <c r="D21" s="172" t="s">
        <v>314</v>
      </c>
      <c r="E21" s="172" t="s">
        <v>318</v>
      </c>
      <c r="F21" s="175" t="s">
        <v>598</v>
      </c>
      <c r="G21" s="176">
        <v>41943</v>
      </c>
      <c r="H21" s="177">
        <f t="shared" ca="1" si="0"/>
        <v>4237.9258395833313</v>
      </c>
      <c r="I21" s="172" t="s">
        <v>316</v>
      </c>
      <c r="J21" s="173">
        <v>78540</v>
      </c>
      <c r="K21" s="172" t="s">
        <v>15</v>
      </c>
      <c r="L21" s="178">
        <v>658032187</v>
      </c>
      <c r="M21" s="178">
        <v>651006078</v>
      </c>
      <c r="N21" s="179" t="s">
        <v>317</v>
      </c>
      <c r="O21" s="179"/>
      <c r="P21" s="258"/>
      <c r="Q21" s="259"/>
      <c r="R21" s="180"/>
      <c r="S21" s="195"/>
      <c r="T21" s="183"/>
      <c r="U21" s="181"/>
      <c r="V21" s="181"/>
      <c r="W21" s="181"/>
      <c r="X21" s="181"/>
      <c r="Y21" s="181"/>
      <c r="Z21" s="181"/>
      <c r="AA21" s="182"/>
      <c r="AB21" s="182"/>
      <c r="AC21" s="182"/>
      <c r="AD21" s="193">
        <f t="shared" si="1"/>
        <v>0</v>
      </c>
    </row>
    <row r="22" spans="1:30">
      <c r="A22" s="172" t="s">
        <v>15</v>
      </c>
      <c r="B22" s="173" t="s">
        <v>21</v>
      </c>
      <c r="C22" s="174" t="s">
        <v>697</v>
      </c>
      <c r="D22" s="172" t="s">
        <v>757</v>
      </c>
      <c r="E22" s="172" t="s">
        <v>758</v>
      </c>
      <c r="F22" s="175" t="s">
        <v>761</v>
      </c>
      <c r="G22" s="176">
        <v>41931</v>
      </c>
      <c r="H22" s="177">
        <f t="shared" ca="1" si="0"/>
        <v>4249.9258395833313</v>
      </c>
      <c r="I22" s="172" t="s">
        <v>759</v>
      </c>
      <c r="J22" s="173">
        <v>78540</v>
      </c>
      <c r="K22" s="172" t="s">
        <v>15</v>
      </c>
      <c r="L22" s="178">
        <v>672009443</v>
      </c>
      <c r="M22" s="178">
        <v>678720051</v>
      </c>
      <c r="N22" s="185" t="s">
        <v>760</v>
      </c>
      <c r="O22" s="185"/>
      <c r="P22" s="258"/>
      <c r="Q22" s="259"/>
      <c r="R22" s="180"/>
      <c r="S22" s="195"/>
      <c r="T22" s="183"/>
      <c r="U22" s="181"/>
      <c r="V22" s="181"/>
      <c r="W22" s="181"/>
      <c r="X22" s="181"/>
      <c r="Y22" s="181"/>
      <c r="Z22" s="181"/>
      <c r="AA22" s="182"/>
      <c r="AB22" s="182"/>
      <c r="AC22" s="182"/>
      <c r="AD22" s="193">
        <f t="shared" si="1"/>
        <v>0</v>
      </c>
    </row>
    <row r="23" spans="1:30">
      <c r="A23" s="172" t="s">
        <v>15</v>
      </c>
      <c r="B23" s="173" t="s">
        <v>21</v>
      </c>
      <c r="C23" s="174" t="s">
        <v>697</v>
      </c>
      <c r="D23" s="172" t="s">
        <v>206</v>
      </c>
      <c r="E23" s="172" t="s">
        <v>207</v>
      </c>
      <c r="F23" s="175" t="s">
        <v>582</v>
      </c>
      <c r="G23" s="176">
        <v>41872</v>
      </c>
      <c r="H23" s="177">
        <f t="shared" ca="1" si="0"/>
        <v>4308.9258395833313</v>
      </c>
      <c r="I23" s="172" t="s">
        <v>208</v>
      </c>
      <c r="J23" s="173">
        <v>78540</v>
      </c>
      <c r="K23" s="172" t="s">
        <v>15</v>
      </c>
      <c r="L23" s="178">
        <v>674524958</v>
      </c>
      <c r="M23" s="178">
        <v>676442951</v>
      </c>
      <c r="N23" s="179" t="s">
        <v>209</v>
      </c>
      <c r="O23" s="179"/>
      <c r="P23" s="258"/>
      <c r="Q23" s="259"/>
      <c r="R23" s="180"/>
      <c r="S23" s="195"/>
      <c r="T23" s="183"/>
      <c r="U23" s="181"/>
      <c r="V23" s="181"/>
      <c r="W23" s="181"/>
      <c r="X23" s="181"/>
      <c r="Y23" s="181"/>
      <c r="Z23" s="181"/>
      <c r="AA23" s="182"/>
      <c r="AB23" s="182"/>
      <c r="AC23" s="182"/>
      <c r="AD23" s="193">
        <f t="shared" si="1"/>
        <v>0</v>
      </c>
    </row>
    <row r="24" spans="1:30">
      <c r="A24" s="172" t="s">
        <v>15</v>
      </c>
      <c r="B24" s="173" t="s">
        <v>21</v>
      </c>
      <c r="C24" s="174" t="s">
        <v>697</v>
      </c>
      <c r="D24" s="172" t="s">
        <v>183</v>
      </c>
      <c r="E24" s="172" t="s">
        <v>186</v>
      </c>
      <c r="F24" s="175" t="s">
        <v>610</v>
      </c>
      <c r="G24" s="176">
        <v>41869</v>
      </c>
      <c r="H24" s="177">
        <f t="shared" ca="1" si="0"/>
        <v>4311.9258395833313</v>
      </c>
      <c r="I24" s="172" t="s">
        <v>184</v>
      </c>
      <c r="J24" s="173">
        <v>78540</v>
      </c>
      <c r="K24" s="172" t="s">
        <v>15</v>
      </c>
      <c r="L24" s="178">
        <v>649855755</v>
      </c>
      <c r="M24" s="178">
        <v>650076149</v>
      </c>
      <c r="N24" s="179" t="s">
        <v>185</v>
      </c>
      <c r="O24" s="179"/>
      <c r="P24" s="258"/>
      <c r="Q24" s="259"/>
      <c r="R24" s="180"/>
      <c r="S24" s="195"/>
      <c r="T24" s="183"/>
      <c r="U24" s="181"/>
      <c r="V24" s="181"/>
      <c r="W24" s="181"/>
      <c r="X24" s="181"/>
      <c r="Y24" s="181"/>
      <c r="Z24" s="181"/>
      <c r="AA24" s="182"/>
      <c r="AB24" s="182"/>
      <c r="AC24" s="182"/>
      <c r="AD24" s="193">
        <f t="shared" si="1"/>
        <v>0</v>
      </c>
    </row>
    <row r="25" spans="1:30">
      <c r="A25" s="172" t="s">
        <v>15</v>
      </c>
      <c r="B25" s="173" t="s">
        <v>21</v>
      </c>
      <c r="C25" s="174" t="s">
        <v>697</v>
      </c>
      <c r="D25" s="172" t="s">
        <v>95</v>
      </c>
      <c r="E25" s="172" t="s">
        <v>96</v>
      </c>
      <c r="F25" s="175" t="s">
        <v>675</v>
      </c>
      <c r="G25" s="176">
        <v>41854</v>
      </c>
      <c r="H25" s="177">
        <f t="shared" ca="1" si="0"/>
        <v>4326.9258395833313</v>
      </c>
      <c r="I25" s="172" t="s">
        <v>98</v>
      </c>
      <c r="J25" s="173">
        <v>78540</v>
      </c>
      <c r="K25" s="172" t="s">
        <v>15</v>
      </c>
      <c r="L25" s="178">
        <v>672086190</v>
      </c>
      <c r="M25" s="178">
        <v>685843647</v>
      </c>
      <c r="N25" s="179" t="s">
        <v>99</v>
      </c>
      <c r="O25" s="179"/>
      <c r="P25" s="258"/>
      <c r="Q25" s="259"/>
      <c r="R25" s="180"/>
      <c r="S25" s="195"/>
      <c r="T25" s="183"/>
      <c r="U25" s="181"/>
      <c r="V25" s="181"/>
      <c r="W25" s="181"/>
      <c r="X25" s="181"/>
      <c r="Y25" s="181"/>
      <c r="Z25" s="181"/>
      <c r="AA25" s="182"/>
      <c r="AB25" s="182"/>
      <c r="AC25" s="182"/>
      <c r="AD25" s="193">
        <f t="shared" si="1"/>
        <v>0</v>
      </c>
    </row>
    <row r="26" spans="1:30">
      <c r="A26" s="172" t="s">
        <v>15</v>
      </c>
      <c r="B26" s="173" t="s">
        <v>21</v>
      </c>
      <c r="C26" s="174" t="s">
        <v>697</v>
      </c>
      <c r="D26" s="172" t="s">
        <v>787</v>
      </c>
      <c r="E26" s="172" t="s">
        <v>788</v>
      </c>
      <c r="F26" s="174" t="s">
        <v>800</v>
      </c>
      <c r="G26" s="176">
        <v>41848</v>
      </c>
      <c r="H26" s="177">
        <f t="shared" ca="1" si="0"/>
        <v>4332.9258395833313</v>
      </c>
      <c r="I26" s="172" t="s">
        <v>789</v>
      </c>
      <c r="J26" s="173">
        <v>78540</v>
      </c>
      <c r="K26" s="172" t="s">
        <v>15</v>
      </c>
      <c r="L26" s="178">
        <v>752408241</v>
      </c>
      <c r="M26" s="178"/>
      <c r="N26" s="185" t="s">
        <v>790</v>
      </c>
      <c r="O26" s="185"/>
      <c r="P26" s="258"/>
      <c r="Q26" s="259"/>
      <c r="R26" s="180"/>
      <c r="S26" s="195"/>
      <c r="T26" s="183"/>
      <c r="U26" s="181"/>
      <c r="V26" s="181"/>
      <c r="W26" s="181"/>
      <c r="X26" s="181"/>
      <c r="Y26" s="181"/>
      <c r="Z26" s="181"/>
      <c r="AA26" s="182"/>
      <c r="AB26" s="182"/>
      <c r="AC26" s="182"/>
      <c r="AD26" s="193">
        <f t="shared" si="1"/>
        <v>0</v>
      </c>
    </row>
    <row r="27" spans="1:30">
      <c r="A27" s="172" t="s">
        <v>15</v>
      </c>
      <c r="B27" s="173" t="s">
        <v>21</v>
      </c>
      <c r="C27" s="174" t="s">
        <v>697</v>
      </c>
      <c r="D27" s="172" t="s">
        <v>227</v>
      </c>
      <c r="E27" s="172" t="s">
        <v>228</v>
      </c>
      <c r="F27" s="175" t="s">
        <v>644</v>
      </c>
      <c r="G27" s="176">
        <v>41742</v>
      </c>
      <c r="H27" s="177">
        <f t="shared" ca="1" si="0"/>
        <v>4438.9258395833313</v>
      </c>
      <c r="I27" s="172" t="s">
        <v>229</v>
      </c>
      <c r="J27" s="173">
        <v>78540</v>
      </c>
      <c r="K27" s="172" t="s">
        <v>15</v>
      </c>
      <c r="L27" s="178">
        <v>620657226</v>
      </c>
      <c r="M27" s="178">
        <v>675568866</v>
      </c>
      <c r="N27" s="179" t="s">
        <v>230</v>
      </c>
      <c r="O27" s="179"/>
      <c r="P27" s="258"/>
      <c r="Q27" s="259"/>
      <c r="R27" s="180"/>
      <c r="S27" s="195"/>
      <c r="T27" s="183"/>
      <c r="U27" s="181"/>
      <c r="V27" s="181"/>
      <c r="W27" s="181"/>
      <c r="X27" s="181"/>
      <c r="Y27" s="181"/>
      <c r="Z27" s="181"/>
      <c r="AA27" s="182"/>
      <c r="AB27" s="182"/>
      <c r="AC27" s="182"/>
      <c r="AD27" s="193">
        <f t="shared" si="1"/>
        <v>0</v>
      </c>
    </row>
    <row r="28" spans="1:30">
      <c r="A28" s="172" t="s">
        <v>15</v>
      </c>
      <c r="B28" s="173" t="s">
        <v>21</v>
      </c>
      <c r="C28" s="174" t="s">
        <v>697</v>
      </c>
      <c r="D28" s="172" t="s">
        <v>491</v>
      </c>
      <c r="E28" s="172" t="s">
        <v>207</v>
      </c>
      <c r="F28" s="175" t="s">
        <v>678</v>
      </c>
      <c r="G28" s="176">
        <v>41714</v>
      </c>
      <c r="H28" s="177">
        <f t="shared" ca="1" si="0"/>
        <v>4466.9258395833313</v>
      </c>
      <c r="I28" s="172" t="s">
        <v>493</v>
      </c>
      <c r="J28" s="173">
        <v>78480</v>
      </c>
      <c r="K28" s="172" t="s">
        <v>36</v>
      </c>
      <c r="L28" s="178">
        <v>664853912</v>
      </c>
      <c r="M28" s="178"/>
      <c r="N28" s="179" t="s">
        <v>494</v>
      </c>
      <c r="O28" s="179"/>
      <c r="P28" s="258"/>
      <c r="Q28" s="259"/>
      <c r="R28" s="180"/>
      <c r="S28" s="195"/>
      <c r="T28" s="183"/>
      <c r="U28" s="181"/>
      <c r="V28" s="181"/>
      <c r="W28" s="181"/>
      <c r="X28" s="181"/>
      <c r="Y28" s="181"/>
      <c r="Z28" s="181"/>
      <c r="AA28" s="182"/>
      <c r="AB28" s="182"/>
      <c r="AC28" s="182"/>
      <c r="AD28" s="193">
        <f t="shared" si="1"/>
        <v>0</v>
      </c>
    </row>
    <row r="29" spans="1:30">
      <c r="A29" s="188" t="s">
        <v>15</v>
      </c>
      <c r="B29" s="188" t="s">
        <v>21</v>
      </c>
      <c r="C29" s="188" t="s">
        <v>698</v>
      </c>
      <c r="D29" s="188" t="s">
        <v>917</v>
      </c>
      <c r="E29" s="188" t="s">
        <v>918</v>
      </c>
      <c r="F29" s="188"/>
      <c r="G29" s="180">
        <v>41647</v>
      </c>
      <c r="H29" s="177">
        <f t="shared" ca="1" si="0"/>
        <v>4533.9258395833313</v>
      </c>
      <c r="I29" s="188" t="s">
        <v>919</v>
      </c>
      <c r="J29" s="188">
        <v>78130</v>
      </c>
      <c r="K29" s="188" t="s">
        <v>94</v>
      </c>
      <c r="L29" s="188">
        <v>688730397</v>
      </c>
      <c r="M29" s="188"/>
      <c r="N29" s="289" t="s">
        <v>920</v>
      </c>
      <c r="O29" s="188"/>
      <c r="P29" s="262"/>
      <c r="Q29" s="263"/>
      <c r="R29" s="180"/>
      <c r="S29" s="195">
        <v>240</v>
      </c>
      <c r="T29" s="183"/>
      <c r="U29" s="181">
        <v>240</v>
      </c>
      <c r="V29" s="181"/>
      <c r="W29" s="181"/>
      <c r="X29" s="181"/>
      <c r="Y29" s="181"/>
      <c r="Z29" s="181"/>
      <c r="AA29" s="182"/>
      <c r="AB29" s="182"/>
      <c r="AC29" s="182"/>
      <c r="AD29" s="193">
        <f t="shared" si="1"/>
        <v>240</v>
      </c>
    </row>
    <row r="30" spans="1:30">
      <c r="A30" s="172" t="s">
        <v>15</v>
      </c>
      <c r="B30" s="173" t="s">
        <v>21</v>
      </c>
      <c r="C30" s="174" t="s">
        <v>698</v>
      </c>
      <c r="D30" s="172" t="s">
        <v>159</v>
      </c>
      <c r="E30" s="172" t="s">
        <v>162</v>
      </c>
      <c r="F30" s="175" t="s">
        <v>632</v>
      </c>
      <c r="G30" s="176">
        <v>41619</v>
      </c>
      <c r="H30" s="177">
        <f t="shared" ca="1" si="0"/>
        <v>4561.9258395833313</v>
      </c>
      <c r="I30" s="172" t="s">
        <v>161</v>
      </c>
      <c r="J30" s="173">
        <v>78130</v>
      </c>
      <c r="K30" s="172" t="s">
        <v>94</v>
      </c>
      <c r="L30" s="178">
        <v>671140483</v>
      </c>
      <c r="M30" s="178"/>
      <c r="N30" s="179" t="s">
        <v>164</v>
      </c>
      <c r="O30" s="179"/>
      <c r="P30" s="258"/>
      <c r="Q30" s="259"/>
      <c r="R30" s="180"/>
      <c r="S30" s="195"/>
      <c r="T30" s="183"/>
      <c r="U30" s="181"/>
      <c r="V30" s="181"/>
      <c r="W30" s="181"/>
      <c r="X30" s="181"/>
      <c r="Y30" s="181"/>
      <c r="Z30" s="181"/>
      <c r="AA30" s="182"/>
      <c r="AB30" s="182"/>
      <c r="AC30" s="182"/>
      <c r="AD30" s="193">
        <f t="shared" si="1"/>
        <v>0</v>
      </c>
    </row>
    <row r="31" spans="1:30">
      <c r="A31" s="172" t="s">
        <v>15</v>
      </c>
      <c r="B31" s="173" t="s">
        <v>21</v>
      </c>
      <c r="C31" s="174" t="s">
        <v>697</v>
      </c>
      <c r="D31" s="172" t="s">
        <v>426</v>
      </c>
      <c r="E31" s="172" t="s">
        <v>431</v>
      </c>
      <c r="F31" s="175" t="s">
        <v>611</v>
      </c>
      <c r="G31" s="176">
        <v>41593</v>
      </c>
      <c r="H31" s="177">
        <f t="shared" ca="1" si="0"/>
        <v>4587.9258395833313</v>
      </c>
      <c r="I31" s="172" t="s">
        <v>428</v>
      </c>
      <c r="J31" s="173">
        <v>78540</v>
      </c>
      <c r="K31" s="172" t="s">
        <v>15</v>
      </c>
      <c r="L31" s="178">
        <v>679309067</v>
      </c>
      <c r="M31" s="178"/>
      <c r="N31" s="179" t="s">
        <v>429</v>
      </c>
      <c r="O31" s="179"/>
      <c r="P31" s="258"/>
      <c r="Q31" s="259"/>
      <c r="R31" s="180"/>
      <c r="S31" s="195"/>
      <c r="T31" s="183"/>
      <c r="U31" s="181"/>
      <c r="V31" s="181"/>
      <c r="W31" s="181"/>
      <c r="X31" s="181"/>
      <c r="Y31" s="181"/>
      <c r="Z31" s="181"/>
      <c r="AA31" s="182"/>
      <c r="AB31" s="182"/>
      <c r="AC31" s="182"/>
      <c r="AD31" s="193">
        <f t="shared" si="1"/>
        <v>0</v>
      </c>
    </row>
    <row r="32" spans="1:30">
      <c r="A32" s="172" t="s">
        <v>15</v>
      </c>
      <c r="B32" s="173" t="s">
        <v>21</v>
      </c>
      <c r="C32" s="174" t="s">
        <v>698</v>
      </c>
      <c r="D32" s="172" t="s">
        <v>92</v>
      </c>
      <c r="E32" s="172" t="s">
        <v>97</v>
      </c>
      <c r="F32" s="175" t="s">
        <v>638</v>
      </c>
      <c r="G32" s="176">
        <v>41555</v>
      </c>
      <c r="H32" s="177">
        <f t="shared" ca="1" si="0"/>
        <v>4625.9258395833313</v>
      </c>
      <c r="I32" s="172" t="s">
        <v>93</v>
      </c>
      <c r="J32" s="173">
        <v>78130</v>
      </c>
      <c r="K32" s="172" t="s">
        <v>94</v>
      </c>
      <c r="L32" s="178">
        <v>615665165</v>
      </c>
      <c r="M32" s="178"/>
      <c r="N32" s="185" t="s">
        <v>756</v>
      </c>
      <c r="O32" s="185"/>
      <c r="P32" s="258"/>
      <c r="Q32" s="259"/>
      <c r="R32" s="180"/>
      <c r="S32" s="195"/>
      <c r="T32" s="183"/>
      <c r="U32" s="181"/>
      <c r="V32" s="181"/>
      <c r="W32" s="181"/>
      <c r="X32" s="181"/>
      <c r="Y32" s="181"/>
      <c r="Z32" s="181"/>
      <c r="AA32" s="182"/>
      <c r="AB32" s="182"/>
      <c r="AC32" s="182"/>
      <c r="AD32" s="193">
        <f t="shared" si="1"/>
        <v>0</v>
      </c>
    </row>
    <row r="33" spans="1:30">
      <c r="A33" s="172" t="s">
        <v>15</v>
      </c>
      <c r="B33" s="173" t="s">
        <v>21</v>
      </c>
      <c r="C33" s="174" t="s">
        <v>698</v>
      </c>
      <c r="D33" s="172" t="s">
        <v>75</v>
      </c>
      <c r="E33" s="172" t="s">
        <v>76</v>
      </c>
      <c r="F33" s="175" t="s">
        <v>688</v>
      </c>
      <c r="G33" s="176">
        <v>41555</v>
      </c>
      <c r="H33" s="177">
        <f t="shared" ca="1" si="0"/>
        <v>4625.9258395833313</v>
      </c>
      <c r="I33" s="172" t="s">
        <v>77</v>
      </c>
      <c r="J33" s="173">
        <v>78540</v>
      </c>
      <c r="K33" s="172" t="s">
        <v>15</v>
      </c>
      <c r="L33" s="178"/>
      <c r="M33" s="178">
        <v>695824478</v>
      </c>
      <c r="N33" s="179" t="s">
        <v>78</v>
      </c>
      <c r="O33" s="179"/>
      <c r="P33" s="258"/>
      <c r="Q33" s="259"/>
      <c r="R33" s="180"/>
      <c r="S33" s="195"/>
      <c r="T33" s="183"/>
      <c r="U33" s="181"/>
      <c r="V33" s="181"/>
      <c r="W33" s="181"/>
      <c r="X33" s="181"/>
      <c r="Y33" s="181"/>
      <c r="Z33" s="181"/>
      <c r="AA33" s="182"/>
      <c r="AB33" s="182"/>
      <c r="AC33" s="182"/>
      <c r="AD33" s="193">
        <f t="shared" si="1"/>
        <v>0</v>
      </c>
    </row>
    <row r="34" spans="1:30">
      <c r="A34" s="172" t="s">
        <v>15</v>
      </c>
      <c r="B34" s="173" t="s">
        <v>21</v>
      </c>
      <c r="C34" s="174" t="s">
        <v>698</v>
      </c>
      <c r="D34" s="172" t="s">
        <v>170</v>
      </c>
      <c r="E34" s="172" t="s">
        <v>171</v>
      </c>
      <c r="F34" s="175" t="s">
        <v>172</v>
      </c>
      <c r="G34" s="176">
        <v>41512</v>
      </c>
      <c r="H34" s="177">
        <f t="shared" ca="1" si="0"/>
        <v>4668.9258395833313</v>
      </c>
      <c r="I34" s="172" t="s">
        <v>174</v>
      </c>
      <c r="J34" s="173">
        <v>78130</v>
      </c>
      <c r="K34" s="172" t="s">
        <v>94</v>
      </c>
      <c r="L34" s="178">
        <v>608725657</v>
      </c>
      <c r="M34" s="178"/>
      <c r="N34" s="179" t="s">
        <v>173</v>
      </c>
      <c r="O34" s="179"/>
      <c r="P34" s="258"/>
      <c r="Q34" s="259"/>
      <c r="R34" s="180"/>
      <c r="S34" s="195"/>
      <c r="T34" s="183"/>
      <c r="U34" s="181"/>
      <c r="V34" s="181"/>
      <c r="W34" s="181"/>
      <c r="X34" s="181"/>
      <c r="Y34" s="181"/>
      <c r="Z34" s="181"/>
      <c r="AA34" s="182"/>
      <c r="AB34" s="182"/>
      <c r="AC34" s="182"/>
      <c r="AD34" s="193">
        <f t="shared" si="1"/>
        <v>0</v>
      </c>
    </row>
    <row r="35" spans="1:30">
      <c r="A35" s="172" t="s">
        <v>15</v>
      </c>
      <c r="B35" s="173" t="s">
        <v>21</v>
      </c>
      <c r="C35" s="174" t="s">
        <v>697</v>
      </c>
      <c r="D35" s="172" t="s">
        <v>225</v>
      </c>
      <c r="E35" s="172" t="s">
        <v>224</v>
      </c>
      <c r="F35" s="175" t="s">
        <v>636</v>
      </c>
      <c r="G35" s="176">
        <v>41472</v>
      </c>
      <c r="H35" s="177">
        <f t="shared" ref="H35:H66" ca="1" si="2">G$1-G35</f>
        <v>4708.9258395833313</v>
      </c>
      <c r="I35" s="172" t="s">
        <v>226</v>
      </c>
      <c r="J35" s="173">
        <v>78630</v>
      </c>
      <c r="K35" s="172" t="s">
        <v>13</v>
      </c>
      <c r="L35" s="178">
        <v>628345898</v>
      </c>
      <c r="M35" s="178"/>
      <c r="N35" s="179" t="s">
        <v>223</v>
      </c>
      <c r="O35" s="179"/>
      <c r="P35" s="258"/>
      <c r="Q35" s="259"/>
      <c r="R35" s="180"/>
      <c r="S35" s="195"/>
      <c r="T35" s="183"/>
      <c r="U35" s="181"/>
      <c r="V35" s="181"/>
      <c r="W35" s="181"/>
      <c r="X35" s="181"/>
      <c r="Y35" s="181"/>
      <c r="Z35" s="181"/>
      <c r="AA35" s="182"/>
      <c r="AB35" s="182"/>
      <c r="AC35" s="182"/>
      <c r="AD35" s="193">
        <f t="shared" ref="AD35:AD66" si="3">SUM(U35:AB35)</f>
        <v>0</v>
      </c>
    </row>
    <row r="36" spans="1:30">
      <c r="A36" s="172" t="s">
        <v>15</v>
      </c>
      <c r="B36" s="173" t="s">
        <v>21</v>
      </c>
      <c r="C36" s="174" t="s">
        <v>698</v>
      </c>
      <c r="D36" s="172" t="s">
        <v>337</v>
      </c>
      <c r="E36" s="172" t="s">
        <v>342</v>
      </c>
      <c r="F36" s="175" t="s">
        <v>343</v>
      </c>
      <c r="G36" s="176">
        <v>41365</v>
      </c>
      <c r="H36" s="177">
        <f t="shared" ca="1" si="2"/>
        <v>4815.9258395833313</v>
      </c>
      <c r="I36" s="172" t="s">
        <v>339</v>
      </c>
      <c r="J36" s="173">
        <v>78480</v>
      </c>
      <c r="K36" s="172" t="s">
        <v>36</v>
      </c>
      <c r="L36" s="178">
        <v>626792444</v>
      </c>
      <c r="M36" s="178"/>
      <c r="N36" s="179" t="s">
        <v>340</v>
      </c>
      <c r="O36" s="179"/>
      <c r="P36" s="258"/>
      <c r="Q36" s="259"/>
      <c r="R36" s="180"/>
      <c r="S36" s="195"/>
      <c r="T36" s="183"/>
      <c r="U36" s="181"/>
      <c r="V36" s="181"/>
      <c r="W36" s="181"/>
      <c r="X36" s="181"/>
      <c r="Y36" s="181"/>
      <c r="Z36" s="181"/>
      <c r="AA36" s="182"/>
      <c r="AB36" s="182"/>
      <c r="AC36" s="182"/>
      <c r="AD36" s="193">
        <f t="shared" si="3"/>
        <v>0</v>
      </c>
    </row>
    <row r="37" spans="1:30">
      <c r="A37" s="172" t="s">
        <v>15</v>
      </c>
      <c r="B37" s="173" t="s">
        <v>21</v>
      </c>
      <c r="C37" s="174" t="s">
        <v>697</v>
      </c>
      <c r="D37" s="172" t="s">
        <v>543</v>
      </c>
      <c r="E37" s="172" t="s">
        <v>88</v>
      </c>
      <c r="F37" s="175" t="s">
        <v>614</v>
      </c>
      <c r="G37" s="176">
        <v>41286</v>
      </c>
      <c r="H37" s="177">
        <f t="shared" ca="1" si="2"/>
        <v>4894.9258395833313</v>
      </c>
      <c r="I37" s="172" t="s">
        <v>544</v>
      </c>
      <c r="J37" s="173">
        <v>78630</v>
      </c>
      <c r="K37" s="172" t="s">
        <v>403</v>
      </c>
      <c r="L37" s="178">
        <v>620302270</v>
      </c>
      <c r="M37" s="178">
        <v>658976166</v>
      </c>
      <c r="N37" s="179" t="s">
        <v>545</v>
      </c>
      <c r="O37" s="179"/>
      <c r="P37" s="258"/>
      <c r="Q37" s="259"/>
      <c r="R37" s="180"/>
      <c r="S37" s="195"/>
      <c r="T37" s="183"/>
      <c r="U37" s="181"/>
      <c r="V37" s="181"/>
      <c r="W37" s="181"/>
      <c r="X37" s="181"/>
      <c r="Y37" s="181"/>
      <c r="Z37" s="181"/>
      <c r="AA37" s="182"/>
      <c r="AB37" s="182"/>
      <c r="AC37" s="182"/>
      <c r="AD37" s="193">
        <f t="shared" si="3"/>
        <v>0</v>
      </c>
    </row>
    <row r="38" spans="1:30">
      <c r="A38" s="172" t="s">
        <v>15</v>
      </c>
      <c r="B38" s="173" t="s">
        <v>21</v>
      </c>
      <c r="C38" s="174" t="s">
        <v>698</v>
      </c>
      <c r="D38" s="172" t="s">
        <v>195</v>
      </c>
      <c r="E38" s="172" t="s">
        <v>457</v>
      </c>
      <c r="F38" s="175" t="s">
        <v>566</v>
      </c>
      <c r="G38" s="176">
        <v>41114</v>
      </c>
      <c r="H38" s="177">
        <f t="shared" ca="1" si="2"/>
        <v>5066.9258395833313</v>
      </c>
      <c r="I38" s="172" t="s">
        <v>458</v>
      </c>
      <c r="J38" s="173">
        <v>78480</v>
      </c>
      <c r="K38" s="172" t="s">
        <v>36</v>
      </c>
      <c r="L38" s="178">
        <v>603894507</v>
      </c>
      <c r="M38" s="178">
        <v>618063562</v>
      </c>
      <c r="N38" s="179" t="s">
        <v>459</v>
      </c>
      <c r="O38" s="179"/>
      <c r="P38" s="258"/>
      <c r="Q38" s="259"/>
      <c r="R38" s="180"/>
      <c r="S38" s="195"/>
      <c r="T38" s="183"/>
      <c r="U38" s="181"/>
      <c r="V38" s="181"/>
      <c r="W38" s="181"/>
      <c r="X38" s="181"/>
      <c r="Y38" s="181"/>
      <c r="Z38" s="181"/>
      <c r="AA38" s="182"/>
      <c r="AB38" s="182"/>
      <c r="AC38" s="182"/>
      <c r="AD38" s="193">
        <f t="shared" si="3"/>
        <v>0</v>
      </c>
    </row>
    <row r="39" spans="1:30">
      <c r="A39" s="172" t="s">
        <v>15</v>
      </c>
      <c r="B39" s="173" t="s">
        <v>21</v>
      </c>
      <c r="C39" s="174" t="s">
        <v>698</v>
      </c>
      <c r="D39" s="172" t="s">
        <v>433</v>
      </c>
      <c r="E39" s="172" t="s">
        <v>76</v>
      </c>
      <c r="F39" s="175" t="s">
        <v>434</v>
      </c>
      <c r="G39" s="176">
        <v>41050</v>
      </c>
      <c r="H39" s="177">
        <f t="shared" ca="1" si="2"/>
        <v>5130.9258395833313</v>
      </c>
      <c r="I39" s="172" t="s">
        <v>435</v>
      </c>
      <c r="J39" s="173">
        <v>78540</v>
      </c>
      <c r="K39" s="172" t="s">
        <v>15</v>
      </c>
      <c r="L39" s="178">
        <v>661565758</v>
      </c>
      <c r="M39" s="178"/>
      <c r="N39" s="179" t="s">
        <v>436</v>
      </c>
      <c r="O39" s="179"/>
      <c r="P39" s="258"/>
      <c r="Q39" s="259"/>
      <c r="R39" s="180"/>
      <c r="S39" s="195"/>
      <c r="T39" s="183"/>
      <c r="U39" s="181"/>
      <c r="V39" s="181"/>
      <c r="W39" s="181"/>
      <c r="X39" s="181"/>
      <c r="Y39" s="181"/>
      <c r="Z39" s="181"/>
      <c r="AA39" s="182"/>
      <c r="AB39" s="182"/>
      <c r="AC39" s="182"/>
      <c r="AD39" s="193">
        <f t="shared" si="3"/>
        <v>0</v>
      </c>
    </row>
    <row r="40" spans="1:30" s="209" customFormat="1">
      <c r="A40" s="172" t="s">
        <v>15</v>
      </c>
      <c r="B40" s="173" t="s">
        <v>21</v>
      </c>
      <c r="C40" s="174" t="s">
        <v>698</v>
      </c>
      <c r="D40" s="172" t="s">
        <v>151</v>
      </c>
      <c r="E40" s="172" t="s">
        <v>152</v>
      </c>
      <c r="F40" s="175" t="s">
        <v>153</v>
      </c>
      <c r="G40" s="176">
        <v>41001</v>
      </c>
      <c r="H40" s="177">
        <f t="shared" ca="1" si="2"/>
        <v>5179.9258395833313</v>
      </c>
      <c r="I40" s="172" t="s">
        <v>154</v>
      </c>
      <c r="J40" s="173">
        <v>78540</v>
      </c>
      <c r="K40" s="172" t="s">
        <v>15</v>
      </c>
      <c r="L40" s="178">
        <v>664599944</v>
      </c>
      <c r="M40" s="178"/>
      <c r="N40" s="179" t="s">
        <v>150</v>
      </c>
      <c r="O40" s="179"/>
      <c r="P40" s="258"/>
      <c r="Q40" s="259"/>
      <c r="R40" s="180"/>
      <c r="S40" s="195"/>
      <c r="T40" s="183"/>
      <c r="U40" s="181"/>
      <c r="V40" s="181"/>
      <c r="W40" s="181"/>
      <c r="X40" s="181"/>
      <c r="Y40" s="181"/>
      <c r="Z40" s="181"/>
      <c r="AA40" s="182"/>
      <c r="AB40" s="182"/>
      <c r="AC40" s="182"/>
      <c r="AD40" s="193">
        <f t="shared" si="3"/>
        <v>0</v>
      </c>
    </row>
    <row r="41" spans="1:30">
      <c r="A41" s="172" t="s">
        <v>15</v>
      </c>
      <c r="B41" s="173" t="s">
        <v>21</v>
      </c>
      <c r="C41" s="174" t="s">
        <v>698</v>
      </c>
      <c r="D41" s="172" t="s">
        <v>344</v>
      </c>
      <c r="E41" s="172" t="s">
        <v>349</v>
      </c>
      <c r="F41" s="175" t="s">
        <v>350</v>
      </c>
      <c r="G41" s="176">
        <v>40967</v>
      </c>
      <c r="H41" s="177">
        <f t="shared" ca="1" si="2"/>
        <v>5213.9258395833313</v>
      </c>
      <c r="I41" s="172" t="s">
        <v>347</v>
      </c>
      <c r="J41" s="173">
        <v>78130</v>
      </c>
      <c r="K41" s="172" t="s">
        <v>94</v>
      </c>
      <c r="L41" s="178">
        <v>652751565</v>
      </c>
      <c r="M41" s="178"/>
      <c r="N41" s="179" t="s">
        <v>348</v>
      </c>
      <c r="O41" s="179"/>
      <c r="P41" s="258"/>
      <c r="Q41" s="259"/>
      <c r="R41" s="180"/>
      <c r="S41" s="195"/>
      <c r="T41" s="183"/>
      <c r="U41" s="181"/>
      <c r="V41" s="181"/>
      <c r="W41" s="181"/>
      <c r="X41" s="181"/>
      <c r="Y41" s="181"/>
      <c r="Z41" s="181"/>
      <c r="AA41" s="182"/>
      <c r="AB41" s="182"/>
      <c r="AC41" s="182"/>
      <c r="AD41" s="193">
        <f t="shared" si="3"/>
        <v>0</v>
      </c>
    </row>
    <row r="42" spans="1:30">
      <c r="A42" s="172" t="s">
        <v>15</v>
      </c>
      <c r="B42" s="173" t="s">
        <v>21</v>
      </c>
      <c r="C42" s="174" t="s">
        <v>698</v>
      </c>
      <c r="D42" s="172" t="s">
        <v>506</v>
      </c>
      <c r="E42" s="172" t="s">
        <v>507</v>
      </c>
      <c r="F42" s="175" t="s">
        <v>668</v>
      </c>
      <c r="G42" s="176">
        <v>40932</v>
      </c>
      <c r="H42" s="177">
        <f t="shared" ca="1" si="2"/>
        <v>5248.9258395833313</v>
      </c>
      <c r="I42" s="172" t="s">
        <v>508</v>
      </c>
      <c r="J42" s="173">
        <v>78130</v>
      </c>
      <c r="K42" s="172" t="s">
        <v>94</v>
      </c>
      <c r="L42" s="178">
        <v>616504742</v>
      </c>
      <c r="M42" s="178"/>
      <c r="N42" s="179" t="s">
        <v>509</v>
      </c>
      <c r="O42" s="179"/>
      <c r="P42" s="258"/>
      <c r="Q42" s="259"/>
      <c r="R42" s="180"/>
      <c r="S42" s="195"/>
      <c r="T42" s="183"/>
      <c r="U42" s="181"/>
      <c r="V42" s="181"/>
      <c r="W42" s="181"/>
      <c r="X42" s="181"/>
      <c r="Y42" s="181"/>
      <c r="Z42" s="181"/>
      <c r="AA42" s="182"/>
      <c r="AB42" s="182"/>
      <c r="AC42" s="182"/>
      <c r="AD42" s="193">
        <f t="shared" si="3"/>
        <v>0</v>
      </c>
    </row>
    <row r="43" spans="1:30" s="209" customFormat="1">
      <c r="A43" s="172" t="s">
        <v>15</v>
      </c>
      <c r="B43" s="173" t="s">
        <v>21</v>
      </c>
      <c r="C43" s="174" t="s">
        <v>698</v>
      </c>
      <c r="D43" s="172" t="s">
        <v>355</v>
      </c>
      <c r="E43" s="172" t="s">
        <v>356</v>
      </c>
      <c r="F43" s="175" t="s">
        <v>624</v>
      </c>
      <c r="G43" s="176">
        <v>40922</v>
      </c>
      <c r="H43" s="177">
        <f t="shared" ca="1" si="2"/>
        <v>5258.9258395833313</v>
      </c>
      <c r="I43" s="9" t="s">
        <v>357</v>
      </c>
      <c r="J43" s="173">
        <v>78540</v>
      </c>
      <c r="K43" s="172" t="s">
        <v>15</v>
      </c>
      <c r="L43" s="178">
        <v>673675758</v>
      </c>
      <c r="M43" s="178">
        <v>678149226</v>
      </c>
      <c r="N43" s="179" t="s">
        <v>358</v>
      </c>
      <c r="O43" s="179"/>
      <c r="P43" s="258"/>
      <c r="Q43" s="259"/>
      <c r="R43" s="180"/>
      <c r="S43" s="195"/>
      <c r="T43" s="183"/>
      <c r="U43" s="181"/>
      <c r="V43" s="181"/>
      <c r="W43" s="181"/>
      <c r="X43" s="181"/>
      <c r="Y43" s="181"/>
      <c r="Z43" s="181"/>
      <c r="AA43" s="182"/>
      <c r="AB43" s="182"/>
      <c r="AC43" s="182"/>
      <c r="AD43" s="193">
        <f t="shared" si="3"/>
        <v>0</v>
      </c>
    </row>
    <row r="44" spans="1:30">
      <c r="A44" s="172" t="s">
        <v>15</v>
      </c>
      <c r="B44" s="173" t="s">
        <v>21</v>
      </c>
      <c r="C44" s="174" t="s">
        <v>698</v>
      </c>
      <c r="D44" s="172" t="s">
        <v>72</v>
      </c>
      <c r="E44" s="172" t="s">
        <v>73</v>
      </c>
      <c r="F44" s="175" t="s">
        <v>604</v>
      </c>
      <c r="G44" s="176">
        <v>40840</v>
      </c>
      <c r="H44" s="177">
        <f t="shared" ca="1" si="2"/>
        <v>5340.9258395833313</v>
      </c>
      <c r="I44" s="172" t="s">
        <v>74</v>
      </c>
      <c r="J44" s="173">
        <v>78480</v>
      </c>
      <c r="K44" s="172" t="s">
        <v>36</v>
      </c>
      <c r="L44" s="178">
        <v>621670111</v>
      </c>
      <c r="M44" s="178"/>
      <c r="N44" s="179" t="s">
        <v>71</v>
      </c>
      <c r="O44" s="179"/>
      <c r="P44" s="258"/>
      <c r="Q44" s="259"/>
      <c r="R44" s="180"/>
      <c r="S44" s="195"/>
      <c r="T44" s="183"/>
      <c r="U44" s="181"/>
      <c r="V44" s="181"/>
      <c r="W44" s="181"/>
      <c r="X44" s="181"/>
      <c r="Y44" s="181"/>
      <c r="Z44" s="181"/>
      <c r="AA44" s="182"/>
      <c r="AB44" s="182"/>
      <c r="AC44" s="182"/>
      <c r="AD44" s="193">
        <f t="shared" si="3"/>
        <v>0</v>
      </c>
    </row>
    <row r="45" spans="1:30">
      <c r="A45" s="172" t="s">
        <v>15</v>
      </c>
      <c r="B45" s="173" t="s">
        <v>21</v>
      </c>
      <c r="C45" s="174" t="s">
        <v>698</v>
      </c>
      <c r="D45" s="172" t="s">
        <v>314</v>
      </c>
      <c r="E45" s="172" t="s">
        <v>315</v>
      </c>
      <c r="F45" s="175" t="s">
        <v>597</v>
      </c>
      <c r="G45" s="176">
        <v>40761</v>
      </c>
      <c r="H45" s="177">
        <f t="shared" ca="1" si="2"/>
        <v>5419.9258395833313</v>
      </c>
      <c r="I45" s="172" t="s">
        <v>316</v>
      </c>
      <c r="J45" s="173">
        <v>78540</v>
      </c>
      <c r="K45" s="172" t="s">
        <v>15</v>
      </c>
      <c r="L45" s="178">
        <v>658032187</v>
      </c>
      <c r="M45" s="178">
        <v>651006078</v>
      </c>
      <c r="N45" s="179" t="s">
        <v>317</v>
      </c>
      <c r="O45" s="179"/>
      <c r="P45" s="258"/>
      <c r="Q45" s="259"/>
      <c r="R45" s="180"/>
      <c r="S45" s="195"/>
      <c r="T45" s="183"/>
      <c r="U45" s="181"/>
      <c r="V45" s="181"/>
      <c r="W45" s="181"/>
      <c r="X45" s="181"/>
      <c r="Y45" s="181"/>
      <c r="Z45" s="181"/>
      <c r="AA45" s="182"/>
      <c r="AB45" s="182"/>
      <c r="AC45" s="182"/>
      <c r="AD45" s="193">
        <f t="shared" si="3"/>
        <v>0</v>
      </c>
    </row>
    <row r="46" spans="1:30">
      <c r="A46" s="172" t="s">
        <v>15</v>
      </c>
      <c r="B46" s="173" t="s">
        <v>21</v>
      </c>
      <c r="C46" s="174" t="s">
        <v>697</v>
      </c>
      <c r="D46" s="172" t="s">
        <v>286</v>
      </c>
      <c r="E46" s="172" t="s">
        <v>287</v>
      </c>
      <c r="F46" s="175" t="s">
        <v>288</v>
      </c>
      <c r="G46" s="176">
        <v>40752</v>
      </c>
      <c r="H46" s="177">
        <f t="shared" ca="1" si="2"/>
        <v>5428.9258395833313</v>
      </c>
      <c r="I46" s="172" t="s">
        <v>290</v>
      </c>
      <c r="J46" s="173">
        <v>78510</v>
      </c>
      <c r="K46" s="172" t="s">
        <v>116</v>
      </c>
      <c r="L46" s="178"/>
      <c r="M46" s="178"/>
      <c r="N46" s="179" t="s">
        <v>289</v>
      </c>
      <c r="O46" s="179"/>
      <c r="P46" s="258"/>
      <c r="Q46" s="259"/>
      <c r="R46" s="180"/>
      <c r="S46" s="195">
        <v>280</v>
      </c>
      <c r="T46" s="183"/>
      <c r="U46" s="181"/>
      <c r="V46" s="181"/>
      <c r="W46" s="181"/>
      <c r="X46" s="181"/>
      <c r="Y46" s="181">
        <v>60</v>
      </c>
      <c r="Z46" s="181"/>
      <c r="AA46" s="182"/>
      <c r="AB46" s="182"/>
      <c r="AC46" s="182"/>
      <c r="AD46" s="193">
        <f t="shared" si="3"/>
        <v>60</v>
      </c>
    </row>
    <row r="47" spans="1:30">
      <c r="A47" s="172" t="s">
        <v>15</v>
      </c>
      <c r="B47" s="173" t="s">
        <v>21</v>
      </c>
      <c r="C47" s="174" t="s">
        <v>697</v>
      </c>
      <c r="D47" s="172" t="s">
        <v>573</v>
      </c>
      <c r="E47" s="172" t="s">
        <v>574</v>
      </c>
      <c r="F47" s="175" t="s">
        <v>575</v>
      </c>
      <c r="G47" s="176">
        <v>40669</v>
      </c>
      <c r="H47" s="177">
        <f t="shared" ca="1" si="2"/>
        <v>5511.9258395833313</v>
      </c>
      <c r="I47" s="172" t="s">
        <v>357</v>
      </c>
      <c r="J47" s="173">
        <v>78540</v>
      </c>
      <c r="K47" s="172" t="s">
        <v>15</v>
      </c>
      <c r="L47" s="178">
        <v>688245775</v>
      </c>
      <c r="M47" s="178"/>
      <c r="N47" s="185" t="s">
        <v>725</v>
      </c>
      <c r="O47" s="185"/>
      <c r="P47" s="258"/>
      <c r="Q47" s="259"/>
      <c r="R47" s="180"/>
      <c r="S47" s="195"/>
      <c r="T47" s="183"/>
      <c r="U47" s="181"/>
      <c r="V47" s="181"/>
      <c r="W47" s="181"/>
      <c r="X47" s="181"/>
      <c r="Y47" s="181"/>
      <c r="Z47" s="181"/>
      <c r="AA47" s="182"/>
      <c r="AB47" s="182"/>
      <c r="AC47" s="182"/>
      <c r="AD47" s="193">
        <f t="shared" si="3"/>
        <v>0</v>
      </c>
    </row>
    <row r="48" spans="1:30">
      <c r="A48" s="172" t="s">
        <v>15</v>
      </c>
      <c r="B48" s="173" t="s">
        <v>21</v>
      </c>
      <c r="C48" s="174" t="s">
        <v>697</v>
      </c>
      <c r="D48" s="172" t="s">
        <v>478</v>
      </c>
      <c r="E48" s="172" t="s">
        <v>479</v>
      </c>
      <c r="F48" s="175" t="s">
        <v>658</v>
      </c>
      <c r="G48" s="176">
        <v>40429</v>
      </c>
      <c r="H48" s="177">
        <f t="shared" ca="1" si="2"/>
        <v>5751.9258395833313</v>
      </c>
      <c r="I48" s="172" t="s">
        <v>480</v>
      </c>
      <c r="J48" s="173">
        <v>78540</v>
      </c>
      <c r="K48" s="172" t="s">
        <v>15</v>
      </c>
      <c r="L48" s="178">
        <v>601185012</v>
      </c>
      <c r="M48" s="178"/>
      <c r="N48" s="179" t="s">
        <v>481</v>
      </c>
      <c r="O48" s="179"/>
      <c r="P48" s="258"/>
      <c r="Q48" s="259"/>
      <c r="R48" s="180"/>
      <c r="S48" s="195"/>
      <c r="T48" s="183"/>
      <c r="U48" s="181"/>
      <c r="V48" s="181"/>
      <c r="W48" s="181"/>
      <c r="X48" s="181"/>
      <c r="Y48" s="181"/>
      <c r="Z48" s="181"/>
      <c r="AA48" s="182"/>
      <c r="AB48" s="182"/>
      <c r="AC48" s="182"/>
      <c r="AD48" s="193">
        <f t="shared" si="3"/>
        <v>0</v>
      </c>
    </row>
    <row r="49" spans="1:30">
      <c r="A49" s="243" t="s">
        <v>15</v>
      </c>
      <c r="B49" s="244" t="s">
        <v>21</v>
      </c>
      <c r="C49" s="245" t="s">
        <v>698</v>
      </c>
      <c r="D49" s="243" t="s">
        <v>483</v>
      </c>
      <c r="E49" s="243" t="s">
        <v>262</v>
      </c>
      <c r="F49" s="246" t="s">
        <v>819</v>
      </c>
      <c r="G49" s="247">
        <v>40406</v>
      </c>
      <c r="H49" s="248">
        <f t="shared" ca="1" si="2"/>
        <v>5774.9258395833313</v>
      </c>
      <c r="I49" s="243" t="s">
        <v>484</v>
      </c>
      <c r="J49" s="244">
        <v>78540</v>
      </c>
      <c r="K49" s="243" t="s">
        <v>15</v>
      </c>
      <c r="L49" s="249">
        <v>637575255</v>
      </c>
      <c r="M49" s="249">
        <v>616500498</v>
      </c>
      <c r="N49" s="250" t="s">
        <v>706</v>
      </c>
      <c r="O49" s="250"/>
      <c r="P49" s="260"/>
      <c r="Q49" s="261"/>
      <c r="R49" s="251"/>
      <c r="S49" s="252"/>
      <c r="T49" s="253"/>
      <c r="U49" s="254"/>
      <c r="V49" s="254"/>
      <c r="W49" s="254"/>
      <c r="X49" s="254"/>
      <c r="Y49" s="254"/>
      <c r="Z49" s="254"/>
      <c r="AA49" s="255"/>
      <c r="AB49" s="255"/>
      <c r="AC49" s="255"/>
      <c r="AD49" s="256">
        <f t="shared" si="3"/>
        <v>0</v>
      </c>
    </row>
    <row r="50" spans="1:30">
      <c r="A50" s="172" t="s">
        <v>15</v>
      </c>
      <c r="B50" s="173" t="s">
        <v>21</v>
      </c>
      <c r="C50" s="174" t="s">
        <v>698</v>
      </c>
      <c r="D50" s="172" t="s">
        <v>335</v>
      </c>
      <c r="E50" s="172" t="s">
        <v>336</v>
      </c>
      <c r="F50" s="175" t="s">
        <v>584</v>
      </c>
      <c r="G50" s="176">
        <v>40360</v>
      </c>
      <c r="H50" s="177">
        <f t="shared" ca="1" si="2"/>
        <v>5820.9258395833313</v>
      </c>
      <c r="I50" s="172" t="s">
        <v>332</v>
      </c>
      <c r="J50" s="173">
        <v>78540</v>
      </c>
      <c r="K50" s="172" t="s">
        <v>15</v>
      </c>
      <c r="L50" s="178">
        <v>695223982</v>
      </c>
      <c r="M50" s="178" t="s">
        <v>333</v>
      </c>
      <c r="N50" s="179" t="s">
        <v>334</v>
      </c>
      <c r="O50" s="179"/>
      <c r="P50" s="258"/>
      <c r="Q50" s="259"/>
      <c r="R50" s="180"/>
      <c r="S50" s="195"/>
      <c r="T50" s="183"/>
      <c r="U50" s="181"/>
      <c r="V50" s="181"/>
      <c r="W50" s="181"/>
      <c r="X50" s="181"/>
      <c r="Y50" s="181"/>
      <c r="Z50" s="181"/>
      <c r="AA50" s="182"/>
      <c r="AB50" s="182"/>
      <c r="AC50" s="182"/>
      <c r="AD50" s="193">
        <f t="shared" si="3"/>
        <v>0</v>
      </c>
    </row>
    <row r="51" spans="1:30">
      <c r="A51" s="172" t="s">
        <v>15</v>
      </c>
      <c r="B51" s="173" t="s">
        <v>21</v>
      </c>
      <c r="C51" s="174" t="s">
        <v>698</v>
      </c>
      <c r="D51" s="172" t="s">
        <v>294</v>
      </c>
      <c r="E51" s="172" t="s">
        <v>298</v>
      </c>
      <c r="F51" s="175" t="s">
        <v>664</v>
      </c>
      <c r="G51" s="176">
        <v>40251</v>
      </c>
      <c r="H51" s="177">
        <f t="shared" ca="1" si="2"/>
        <v>5929.9258395833313</v>
      </c>
      <c r="I51" s="172" t="s">
        <v>296</v>
      </c>
      <c r="J51" s="173">
        <v>78480</v>
      </c>
      <c r="K51" s="172" t="s">
        <v>36</v>
      </c>
      <c r="L51" s="178">
        <v>682484978</v>
      </c>
      <c r="M51" s="178">
        <v>673371401</v>
      </c>
      <c r="N51" s="179" t="s">
        <v>297</v>
      </c>
      <c r="O51" s="179"/>
      <c r="P51" s="258"/>
      <c r="Q51" s="259"/>
      <c r="R51" s="180"/>
      <c r="S51" s="195"/>
      <c r="T51" s="183"/>
      <c r="U51" s="181"/>
      <c r="V51" s="181"/>
      <c r="W51" s="181"/>
      <c r="X51" s="181"/>
      <c r="Y51" s="181"/>
      <c r="Z51" s="181"/>
      <c r="AA51" s="182"/>
      <c r="AB51" s="182"/>
      <c r="AC51" s="182"/>
      <c r="AD51" s="193">
        <f t="shared" si="3"/>
        <v>0</v>
      </c>
    </row>
    <row r="52" spans="1:30">
      <c r="A52" s="172" t="s">
        <v>15</v>
      </c>
      <c r="B52" s="173" t="s">
        <v>21</v>
      </c>
      <c r="C52" s="174" t="s">
        <v>698</v>
      </c>
      <c r="D52" s="172" t="s">
        <v>363</v>
      </c>
      <c r="E52" s="172" t="s">
        <v>774</v>
      </c>
      <c r="F52" s="174" t="s">
        <v>775</v>
      </c>
      <c r="G52" s="176">
        <v>40247</v>
      </c>
      <c r="H52" s="177">
        <f t="shared" ca="1" si="2"/>
        <v>5933.9258395833313</v>
      </c>
      <c r="I52" s="172" t="s">
        <v>366</v>
      </c>
      <c r="J52" s="173">
        <v>78540</v>
      </c>
      <c r="K52" s="172" t="s">
        <v>15</v>
      </c>
      <c r="L52" s="178">
        <v>685504956</v>
      </c>
      <c r="M52" s="178"/>
      <c r="N52" s="179" t="s">
        <v>367</v>
      </c>
      <c r="O52" s="179"/>
      <c r="P52" s="258"/>
      <c r="Q52" s="259"/>
      <c r="R52" s="180"/>
      <c r="S52" s="195"/>
      <c r="T52" s="183"/>
      <c r="U52" s="181"/>
      <c r="V52" s="181"/>
      <c r="W52" s="181"/>
      <c r="X52" s="181"/>
      <c r="Y52" s="181"/>
      <c r="Z52" s="181"/>
      <c r="AA52" s="182"/>
      <c r="AB52" s="182"/>
      <c r="AC52" s="182"/>
      <c r="AD52" s="193">
        <f t="shared" si="3"/>
        <v>0</v>
      </c>
    </row>
    <row r="53" spans="1:30">
      <c r="A53" s="172" t="s">
        <v>15</v>
      </c>
      <c r="B53" s="173" t="s">
        <v>21</v>
      </c>
      <c r="C53" s="174" t="s">
        <v>698</v>
      </c>
      <c r="D53" s="172" t="s">
        <v>159</v>
      </c>
      <c r="E53" s="172" t="s">
        <v>160</v>
      </c>
      <c r="F53" s="175" t="s">
        <v>633</v>
      </c>
      <c r="G53" s="176">
        <v>40207</v>
      </c>
      <c r="H53" s="177">
        <f t="shared" ca="1" si="2"/>
        <v>5973.9258395833313</v>
      </c>
      <c r="I53" s="172" t="s">
        <v>161</v>
      </c>
      <c r="J53" s="173">
        <v>78130</v>
      </c>
      <c r="K53" s="172" t="s">
        <v>94</v>
      </c>
      <c r="L53" s="178">
        <v>671140483</v>
      </c>
      <c r="M53" s="178"/>
      <c r="N53" s="179" t="s">
        <v>164</v>
      </c>
      <c r="O53" s="179"/>
      <c r="P53" s="258"/>
      <c r="Q53" s="259"/>
      <c r="R53" s="180"/>
      <c r="S53" s="195"/>
      <c r="T53" s="183"/>
      <c r="U53" s="181"/>
      <c r="V53" s="181"/>
      <c r="W53" s="181"/>
      <c r="X53" s="181"/>
      <c r="Y53" s="181"/>
      <c r="Z53" s="181"/>
      <c r="AA53" s="182"/>
      <c r="AB53" s="182"/>
      <c r="AC53" s="182"/>
      <c r="AD53" s="193">
        <f t="shared" si="3"/>
        <v>0</v>
      </c>
    </row>
    <row r="54" spans="1:30">
      <c r="A54" s="172" t="s">
        <v>15</v>
      </c>
      <c r="B54" s="173" t="s">
        <v>21</v>
      </c>
      <c r="C54" s="174" t="s">
        <v>697</v>
      </c>
      <c r="D54" s="172" t="s">
        <v>195</v>
      </c>
      <c r="E54" s="172" t="s">
        <v>460</v>
      </c>
      <c r="F54" s="175" t="s">
        <v>567</v>
      </c>
      <c r="G54" s="176">
        <v>40089</v>
      </c>
      <c r="H54" s="177">
        <f t="shared" ca="1" si="2"/>
        <v>6091.9258395833313</v>
      </c>
      <c r="I54" s="172" t="s">
        <v>458</v>
      </c>
      <c r="J54" s="173">
        <v>78480</v>
      </c>
      <c r="K54" s="172" t="s">
        <v>36</v>
      </c>
      <c r="L54" s="178">
        <v>603894507</v>
      </c>
      <c r="M54" s="178">
        <v>618063562</v>
      </c>
      <c r="N54" s="179" t="s">
        <v>459</v>
      </c>
      <c r="O54" s="179"/>
      <c r="P54" s="258"/>
      <c r="Q54" s="259"/>
      <c r="R54" s="180"/>
      <c r="S54" s="195"/>
      <c r="T54" s="183"/>
      <c r="U54" s="181"/>
      <c r="V54" s="181"/>
      <c r="W54" s="181"/>
      <c r="X54" s="181"/>
      <c r="Y54" s="181"/>
      <c r="Z54" s="181"/>
      <c r="AA54" s="182"/>
      <c r="AB54" s="182"/>
      <c r="AC54" s="182"/>
      <c r="AD54" s="193">
        <f t="shared" si="3"/>
        <v>0</v>
      </c>
    </row>
    <row r="55" spans="1:30">
      <c r="A55" s="172" t="s">
        <v>15</v>
      </c>
      <c r="B55" s="173" t="s">
        <v>21</v>
      </c>
      <c r="C55" s="174" t="s">
        <v>697</v>
      </c>
      <c r="D55" s="172" t="s">
        <v>192</v>
      </c>
      <c r="E55" s="172" t="s">
        <v>125</v>
      </c>
      <c r="F55" s="175" t="s">
        <v>600</v>
      </c>
      <c r="G55" s="176">
        <v>40051</v>
      </c>
      <c r="H55" s="177">
        <f t="shared" ca="1" si="2"/>
        <v>6129.9258395833313</v>
      </c>
      <c r="I55" s="172" t="s">
        <v>194</v>
      </c>
      <c r="J55" s="173">
        <v>78480</v>
      </c>
      <c r="K55" s="172" t="s">
        <v>36</v>
      </c>
      <c r="L55" s="178">
        <v>622343331</v>
      </c>
      <c r="M55" s="178"/>
      <c r="N55" s="179" t="s">
        <v>191</v>
      </c>
      <c r="O55" s="179"/>
      <c r="P55" s="258"/>
      <c r="Q55" s="259"/>
      <c r="R55" s="180"/>
      <c r="S55" s="195"/>
      <c r="T55" s="183"/>
      <c r="U55" s="181"/>
      <c r="V55" s="181"/>
      <c r="W55" s="181"/>
      <c r="X55" s="181"/>
      <c r="Y55" s="181"/>
      <c r="Z55" s="181"/>
      <c r="AA55" s="182"/>
      <c r="AB55" s="182"/>
      <c r="AC55" s="182"/>
      <c r="AD55" s="193">
        <f t="shared" si="3"/>
        <v>0</v>
      </c>
    </row>
    <row r="56" spans="1:30">
      <c r="A56" s="172" t="s">
        <v>15</v>
      </c>
      <c r="B56" s="173" t="s">
        <v>21</v>
      </c>
      <c r="C56" s="174" t="s">
        <v>697</v>
      </c>
      <c r="D56" s="172" t="s">
        <v>791</v>
      </c>
      <c r="E56" s="172" t="s">
        <v>792</v>
      </c>
      <c r="F56" s="175" t="s">
        <v>793</v>
      </c>
      <c r="G56" s="176">
        <v>40047</v>
      </c>
      <c r="H56" s="177">
        <f t="shared" ca="1" si="2"/>
        <v>6133.9258395833313</v>
      </c>
      <c r="I56" s="172" t="s">
        <v>794</v>
      </c>
      <c r="J56" s="173">
        <v>78540</v>
      </c>
      <c r="K56" s="172" t="s">
        <v>15</v>
      </c>
      <c r="L56" s="178">
        <v>658350555</v>
      </c>
      <c r="M56" s="178"/>
      <c r="N56" s="185" t="s">
        <v>795</v>
      </c>
      <c r="O56" s="185"/>
      <c r="P56" s="258"/>
      <c r="Q56" s="259"/>
      <c r="R56" s="180"/>
      <c r="S56" s="195"/>
      <c r="T56" s="183"/>
      <c r="U56" s="181"/>
      <c r="V56" s="181"/>
      <c r="W56" s="181"/>
      <c r="X56" s="181"/>
      <c r="Y56" s="181"/>
      <c r="Z56" s="181"/>
      <c r="AA56" s="182"/>
      <c r="AB56" s="182"/>
      <c r="AC56" s="182"/>
      <c r="AD56" s="193">
        <f t="shared" si="3"/>
        <v>0</v>
      </c>
    </row>
    <row r="57" spans="1:30">
      <c r="A57" s="172" t="s">
        <v>15</v>
      </c>
      <c r="B57" s="173" t="s">
        <v>21</v>
      </c>
      <c r="C57" s="174" t="s">
        <v>697</v>
      </c>
      <c r="D57" s="172" t="s">
        <v>214</v>
      </c>
      <c r="E57" s="172" t="s">
        <v>125</v>
      </c>
      <c r="F57" s="175" t="s">
        <v>682</v>
      </c>
      <c r="G57" s="176">
        <v>40014</v>
      </c>
      <c r="H57" s="177">
        <f t="shared" ca="1" si="2"/>
        <v>6166.9258395833313</v>
      </c>
      <c r="I57" s="172" t="s">
        <v>215</v>
      </c>
      <c r="J57" s="173">
        <v>78510</v>
      </c>
      <c r="K57" s="172" t="s">
        <v>116</v>
      </c>
      <c r="L57" s="178">
        <v>618812313</v>
      </c>
      <c r="M57" s="178">
        <v>622715072</v>
      </c>
      <c r="N57" s="179" t="s">
        <v>216</v>
      </c>
      <c r="O57" s="179"/>
      <c r="P57" s="258"/>
      <c r="Q57" s="259"/>
      <c r="R57" s="180"/>
      <c r="S57" s="195"/>
      <c r="T57" s="183"/>
      <c r="U57" s="181"/>
      <c r="V57" s="181"/>
      <c r="W57" s="181"/>
      <c r="X57" s="181"/>
      <c r="Y57" s="181"/>
      <c r="Z57" s="181"/>
      <c r="AA57" s="182"/>
      <c r="AB57" s="182"/>
      <c r="AC57" s="182"/>
      <c r="AD57" s="193">
        <f t="shared" si="3"/>
        <v>0</v>
      </c>
    </row>
    <row r="58" spans="1:30">
      <c r="A58" s="172" t="s">
        <v>15</v>
      </c>
      <c r="B58" s="173" t="s">
        <v>21</v>
      </c>
      <c r="C58" s="174" t="s">
        <v>697</v>
      </c>
      <c r="D58" s="172" t="s">
        <v>195</v>
      </c>
      <c r="E58" s="172" t="s">
        <v>201</v>
      </c>
      <c r="F58" s="175" t="s">
        <v>590</v>
      </c>
      <c r="G58" s="176">
        <v>39991</v>
      </c>
      <c r="H58" s="177">
        <f t="shared" ca="1" si="2"/>
        <v>6189.9258395833313</v>
      </c>
      <c r="I58" s="172" t="s">
        <v>198</v>
      </c>
      <c r="J58" s="173">
        <v>78510</v>
      </c>
      <c r="K58" s="172" t="s">
        <v>116</v>
      </c>
      <c r="L58" s="178">
        <v>659695612</v>
      </c>
      <c r="M58" s="178"/>
      <c r="N58" s="179" t="s">
        <v>199</v>
      </c>
      <c r="O58" s="179"/>
      <c r="P58" s="258"/>
      <c r="Q58" s="259"/>
      <c r="R58" s="180"/>
      <c r="S58" s="195"/>
      <c r="T58" s="183"/>
      <c r="U58" s="181"/>
      <c r="V58" s="181"/>
      <c r="W58" s="181"/>
      <c r="X58" s="181"/>
      <c r="Y58" s="181"/>
      <c r="Z58" s="181"/>
      <c r="AA58" s="182"/>
      <c r="AB58" s="182"/>
      <c r="AC58" s="182"/>
      <c r="AD58" s="193">
        <f t="shared" si="3"/>
        <v>0</v>
      </c>
    </row>
    <row r="59" spans="1:30">
      <c r="A59" s="172" t="s">
        <v>15</v>
      </c>
      <c r="B59" s="173" t="s">
        <v>21</v>
      </c>
      <c r="C59" s="174" t="s">
        <v>697</v>
      </c>
      <c r="D59" s="172" t="s">
        <v>38</v>
      </c>
      <c r="E59" s="172" t="s">
        <v>39</v>
      </c>
      <c r="F59" s="175" t="s">
        <v>37</v>
      </c>
      <c r="G59" s="176">
        <v>39926</v>
      </c>
      <c r="H59" s="177">
        <f t="shared" ca="1" si="2"/>
        <v>6254.9258395833313</v>
      </c>
      <c r="I59" s="172" t="s">
        <v>40</v>
      </c>
      <c r="J59" s="173">
        <v>78480</v>
      </c>
      <c r="K59" s="172" t="s">
        <v>36</v>
      </c>
      <c r="L59" s="178">
        <v>620104284</v>
      </c>
      <c r="M59" s="178"/>
      <c r="N59" s="179" t="s">
        <v>41</v>
      </c>
      <c r="O59" s="179"/>
      <c r="P59" s="258"/>
      <c r="Q59" s="259"/>
      <c r="R59" s="180"/>
      <c r="S59" s="195"/>
      <c r="T59" s="183"/>
      <c r="U59" s="181"/>
      <c r="V59" s="181"/>
      <c r="W59" s="181"/>
      <c r="X59" s="181"/>
      <c r="Y59" s="181"/>
      <c r="Z59" s="181"/>
      <c r="AA59" s="182"/>
      <c r="AB59" s="182"/>
      <c r="AC59" s="182"/>
      <c r="AD59" s="193">
        <f t="shared" si="3"/>
        <v>0</v>
      </c>
    </row>
    <row r="60" spans="1:30">
      <c r="A60" s="172" t="s">
        <v>15</v>
      </c>
      <c r="B60" s="173" t="s">
        <v>21</v>
      </c>
      <c r="C60" s="174" t="s">
        <v>697</v>
      </c>
      <c r="D60" s="172" t="s">
        <v>549</v>
      </c>
      <c r="E60" s="172" t="s">
        <v>550</v>
      </c>
      <c r="F60" s="175" t="s">
        <v>555</v>
      </c>
      <c r="G60" s="176">
        <v>39858</v>
      </c>
      <c r="H60" s="177">
        <f t="shared" ca="1" si="2"/>
        <v>6322.9258395833313</v>
      </c>
      <c r="I60" s="172" t="s">
        <v>551</v>
      </c>
      <c r="J60" s="173">
        <v>78480</v>
      </c>
      <c r="K60" s="172" t="s">
        <v>36</v>
      </c>
      <c r="L60" s="178">
        <v>662057998</v>
      </c>
      <c r="M60" s="178">
        <v>666397856</v>
      </c>
      <c r="N60" s="179" t="s">
        <v>552</v>
      </c>
      <c r="O60" s="179"/>
      <c r="P60" s="258"/>
      <c r="Q60" s="259"/>
      <c r="R60" s="180"/>
      <c r="S60" s="195"/>
      <c r="T60" s="183"/>
      <c r="U60" s="181"/>
      <c r="V60" s="181"/>
      <c r="W60" s="181"/>
      <c r="X60" s="181"/>
      <c r="Y60" s="181"/>
      <c r="Z60" s="181"/>
      <c r="AA60" s="182"/>
      <c r="AB60" s="182"/>
      <c r="AC60" s="182"/>
      <c r="AD60" s="193">
        <f t="shared" si="3"/>
        <v>0</v>
      </c>
    </row>
    <row r="61" spans="1:30" s="209" customFormat="1">
      <c r="A61" s="172" t="s">
        <v>15</v>
      </c>
      <c r="B61" s="173" t="s">
        <v>21</v>
      </c>
      <c r="C61" s="174" t="s">
        <v>697</v>
      </c>
      <c r="D61" s="172" t="s">
        <v>83</v>
      </c>
      <c r="E61" s="172" t="s">
        <v>84</v>
      </c>
      <c r="F61" s="175" t="s">
        <v>593</v>
      </c>
      <c r="G61" s="176">
        <v>39798</v>
      </c>
      <c r="H61" s="177">
        <f t="shared" ca="1" si="2"/>
        <v>6382.9258395833313</v>
      </c>
      <c r="I61" s="172" t="s">
        <v>85</v>
      </c>
      <c r="J61" s="173">
        <v>78540</v>
      </c>
      <c r="K61" s="172" t="s">
        <v>15</v>
      </c>
      <c r="L61" s="178">
        <v>611756718</v>
      </c>
      <c r="M61" s="178"/>
      <c r="N61" s="179" t="s">
        <v>86</v>
      </c>
      <c r="O61" s="179"/>
      <c r="P61" s="258"/>
      <c r="Q61" s="259"/>
      <c r="R61" s="180"/>
      <c r="S61" s="195"/>
      <c r="T61" s="183"/>
      <c r="U61" s="181"/>
      <c r="V61" s="181"/>
      <c r="W61" s="181"/>
      <c r="X61" s="181"/>
      <c r="Y61" s="181"/>
      <c r="Z61" s="181"/>
      <c r="AA61" s="182"/>
      <c r="AB61" s="182"/>
      <c r="AC61" s="182"/>
      <c r="AD61" s="193">
        <f t="shared" si="3"/>
        <v>0</v>
      </c>
    </row>
    <row r="62" spans="1:30">
      <c r="A62" s="172" t="s">
        <v>15</v>
      </c>
      <c r="B62" s="173" t="s">
        <v>21</v>
      </c>
      <c r="C62" s="174" t="s">
        <v>698</v>
      </c>
      <c r="D62" s="172" t="s">
        <v>217</v>
      </c>
      <c r="E62" s="172" t="s">
        <v>221</v>
      </c>
      <c r="F62" s="175" t="s">
        <v>660</v>
      </c>
      <c r="G62" s="176">
        <v>39447</v>
      </c>
      <c r="H62" s="177">
        <f t="shared" ca="1" si="2"/>
        <v>6733.9258395833313</v>
      </c>
      <c r="I62" s="172" t="s">
        <v>219</v>
      </c>
      <c r="J62" s="173">
        <v>78740</v>
      </c>
      <c r="K62" s="172" t="s">
        <v>220</v>
      </c>
      <c r="L62" s="178">
        <v>612076599</v>
      </c>
      <c r="M62" s="178"/>
      <c r="N62" s="179" t="s">
        <v>222</v>
      </c>
      <c r="O62" s="179"/>
      <c r="P62" s="258"/>
      <c r="Q62" s="259"/>
      <c r="R62" s="180"/>
      <c r="S62" s="195"/>
      <c r="T62" s="183"/>
      <c r="U62" s="181"/>
      <c r="V62" s="181"/>
      <c r="W62" s="181"/>
      <c r="X62" s="181"/>
      <c r="Y62" s="181"/>
      <c r="Z62" s="181"/>
      <c r="AA62" s="182"/>
      <c r="AB62" s="182"/>
      <c r="AC62" s="182"/>
      <c r="AD62" s="193">
        <f t="shared" si="3"/>
        <v>0</v>
      </c>
    </row>
    <row r="63" spans="1:30">
      <c r="A63" s="172" t="s">
        <v>15</v>
      </c>
      <c r="B63" s="173" t="s">
        <v>16</v>
      </c>
      <c r="C63" s="174" t="s">
        <v>698</v>
      </c>
      <c r="D63" s="172" t="s">
        <v>294</v>
      </c>
      <c r="E63" s="172" t="s">
        <v>295</v>
      </c>
      <c r="F63" s="175" t="s">
        <v>663</v>
      </c>
      <c r="G63" s="176">
        <v>39390</v>
      </c>
      <c r="H63" s="177">
        <f t="shared" ca="1" si="2"/>
        <v>6790.9258395833313</v>
      </c>
      <c r="I63" s="172" t="s">
        <v>296</v>
      </c>
      <c r="J63" s="173">
        <v>78480</v>
      </c>
      <c r="K63" s="172" t="s">
        <v>36</v>
      </c>
      <c r="L63" s="178">
        <v>682484978</v>
      </c>
      <c r="M63" s="178">
        <v>673371401</v>
      </c>
      <c r="N63" s="179" t="s">
        <v>297</v>
      </c>
      <c r="O63" s="179"/>
      <c r="P63" s="258"/>
      <c r="Q63" s="259"/>
      <c r="R63" s="180"/>
      <c r="S63" s="195"/>
      <c r="T63" s="183"/>
      <c r="U63" s="181"/>
      <c r="V63" s="181"/>
      <c r="W63" s="181"/>
      <c r="X63" s="181"/>
      <c r="Y63" s="181"/>
      <c r="Z63" s="181"/>
      <c r="AA63" s="182"/>
      <c r="AB63" s="182"/>
      <c r="AC63" s="182"/>
      <c r="AD63" s="193">
        <f t="shared" si="3"/>
        <v>0</v>
      </c>
    </row>
    <row r="64" spans="1:30">
      <c r="A64" s="172" t="s">
        <v>15</v>
      </c>
      <c r="B64" s="173" t="s">
        <v>21</v>
      </c>
      <c r="C64" s="174" t="s">
        <v>698</v>
      </c>
      <c r="D64" s="172" t="s">
        <v>506</v>
      </c>
      <c r="E64" s="172" t="s">
        <v>510</v>
      </c>
      <c r="F64" s="175" t="s">
        <v>669</v>
      </c>
      <c r="G64" s="176">
        <v>39357</v>
      </c>
      <c r="H64" s="177">
        <f t="shared" ca="1" si="2"/>
        <v>6823.9258395833313</v>
      </c>
      <c r="I64" s="172" t="s">
        <v>508</v>
      </c>
      <c r="J64" s="173">
        <v>78130</v>
      </c>
      <c r="K64" s="172" t="s">
        <v>94</v>
      </c>
      <c r="L64" s="178">
        <v>616504742</v>
      </c>
      <c r="M64" s="178"/>
      <c r="N64" s="179" t="s">
        <v>509</v>
      </c>
      <c r="O64" s="179"/>
      <c r="P64" s="258"/>
      <c r="Q64" s="259"/>
      <c r="R64" s="180"/>
      <c r="S64" s="195"/>
      <c r="T64" s="183"/>
      <c r="U64" s="181"/>
      <c r="V64" s="181"/>
      <c r="W64" s="181"/>
      <c r="X64" s="181"/>
      <c r="Y64" s="181"/>
      <c r="Z64" s="181"/>
      <c r="AA64" s="182"/>
      <c r="AB64" s="182"/>
      <c r="AC64" s="182"/>
      <c r="AD64" s="193">
        <f t="shared" si="3"/>
        <v>0</v>
      </c>
    </row>
    <row r="65" spans="1:30">
      <c r="A65" s="172" t="s">
        <v>15</v>
      </c>
      <c r="B65" s="173" t="s">
        <v>21</v>
      </c>
      <c r="C65" s="174" t="s">
        <v>698</v>
      </c>
      <c r="D65" s="172" t="s">
        <v>192</v>
      </c>
      <c r="E65" s="172" t="s">
        <v>205</v>
      </c>
      <c r="F65" s="175" t="s">
        <v>601</v>
      </c>
      <c r="G65" s="176">
        <v>39342</v>
      </c>
      <c r="H65" s="177">
        <f t="shared" ca="1" si="2"/>
        <v>6838.9258395833313</v>
      </c>
      <c r="I65" s="172" t="s">
        <v>194</v>
      </c>
      <c r="J65" s="173">
        <v>78480</v>
      </c>
      <c r="K65" s="172" t="s">
        <v>36</v>
      </c>
      <c r="L65" s="178">
        <v>622343331</v>
      </c>
      <c r="M65" s="178"/>
      <c r="N65" s="185" t="s">
        <v>191</v>
      </c>
      <c r="O65" s="185"/>
      <c r="P65" s="258"/>
      <c r="Q65" s="259"/>
      <c r="R65" s="180"/>
      <c r="S65" s="195"/>
      <c r="T65" s="183"/>
      <c r="U65" s="181"/>
      <c r="V65" s="181"/>
      <c r="W65" s="181"/>
      <c r="X65" s="181"/>
      <c r="Y65" s="181"/>
      <c r="Z65" s="181"/>
      <c r="AA65" s="182"/>
      <c r="AB65" s="182"/>
      <c r="AC65" s="182"/>
      <c r="AD65" s="193">
        <f t="shared" si="3"/>
        <v>0</v>
      </c>
    </row>
    <row r="66" spans="1:30">
      <c r="A66" s="172" t="s">
        <v>15</v>
      </c>
      <c r="B66" s="173" t="s">
        <v>16</v>
      </c>
      <c r="C66" s="174" t="s">
        <v>698</v>
      </c>
      <c r="D66" s="172" t="s">
        <v>368</v>
      </c>
      <c r="E66" s="172" t="s">
        <v>64</v>
      </c>
      <c r="F66" s="175" t="s">
        <v>616</v>
      </c>
      <c r="G66" s="176">
        <v>39309</v>
      </c>
      <c r="H66" s="177">
        <f t="shared" ca="1" si="2"/>
        <v>6871.9258395833313</v>
      </c>
      <c r="I66" s="172" t="s">
        <v>369</v>
      </c>
      <c r="J66" s="173">
        <v>78100</v>
      </c>
      <c r="K66" s="172" t="s">
        <v>370</v>
      </c>
      <c r="L66" s="178">
        <v>682245224</v>
      </c>
      <c r="M66" s="178"/>
      <c r="N66" s="179" t="s">
        <v>371</v>
      </c>
      <c r="O66" s="179"/>
      <c r="P66" s="258"/>
      <c r="Q66" s="259"/>
      <c r="R66" s="180"/>
      <c r="S66" s="195"/>
      <c r="T66" s="183"/>
      <c r="U66" s="181"/>
      <c r="V66" s="181"/>
      <c r="W66" s="181"/>
      <c r="X66" s="181"/>
      <c r="Y66" s="181"/>
      <c r="Z66" s="181"/>
      <c r="AA66" s="182"/>
      <c r="AB66" s="182"/>
      <c r="AC66" s="182"/>
      <c r="AD66" s="193">
        <f t="shared" si="3"/>
        <v>0</v>
      </c>
    </row>
    <row r="67" spans="1:30">
      <c r="A67" s="172" t="s">
        <v>15</v>
      </c>
      <c r="B67" s="173" t="s">
        <v>21</v>
      </c>
      <c r="C67" s="174" t="s">
        <v>698</v>
      </c>
      <c r="D67" s="172" t="s">
        <v>111</v>
      </c>
      <c r="E67" s="172" t="s">
        <v>568</v>
      </c>
      <c r="F67" s="175" t="s">
        <v>113</v>
      </c>
      <c r="G67" s="176">
        <v>39293</v>
      </c>
      <c r="H67" s="177">
        <f t="shared" ref="H67:H98" ca="1" si="4">G$1-G67</f>
        <v>6887.9258395833313</v>
      </c>
      <c r="I67" s="172" t="s">
        <v>115</v>
      </c>
      <c r="J67" s="173">
        <v>78510</v>
      </c>
      <c r="K67" s="172" t="s">
        <v>116</v>
      </c>
      <c r="L67" s="178">
        <v>680278307</v>
      </c>
      <c r="M67" s="178"/>
      <c r="N67" s="179" t="s">
        <v>114</v>
      </c>
      <c r="O67" s="179"/>
      <c r="P67" s="258"/>
      <c r="Q67" s="259"/>
      <c r="R67" s="180"/>
      <c r="S67" s="195"/>
      <c r="T67" s="183"/>
      <c r="U67" s="181"/>
      <c r="V67" s="181"/>
      <c r="W67" s="181"/>
      <c r="X67" s="181"/>
      <c r="Y67" s="181"/>
      <c r="Z67" s="181"/>
      <c r="AA67" s="182"/>
      <c r="AB67" s="182"/>
      <c r="AC67" s="182"/>
      <c r="AD67" s="193">
        <f t="shared" ref="AD67:AD98" si="5">SUM(U67:AB67)</f>
        <v>0</v>
      </c>
    </row>
    <row r="68" spans="1:30">
      <c r="A68" s="172" t="s">
        <v>15</v>
      </c>
      <c r="B68" s="173" t="s">
        <v>21</v>
      </c>
      <c r="C68" s="174" t="s">
        <v>697</v>
      </c>
      <c r="D68" s="172" t="s">
        <v>546</v>
      </c>
      <c r="E68" s="172" t="s">
        <v>547</v>
      </c>
      <c r="F68" s="175" t="s">
        <v>594</v>
      </c>
      <c r="G68" s="176">
        <v>39277</v>
      </c>
      <c r="H68" s="177">
        <f t="shared" ca="1" si="4"/>
        <v>6903.9258395833313</v>
      </c>
      <c r="I68" s="172" t="s">
        <v>177</v>
      </c>
      <c r="J68" s="173">
        <v>78630</v>
      </c>
      <c r="K68" s="172" t="s">
        <v>13</v>
      </c>
      <c r="L68" s="178">
        <v>637476131</v>
      </c>
      <c r="M68" s="178"/>
      <c r="N68" s="179" t="s">
        <v>548</v>
      </c>
      <c r="O68" s="179"/>
      <c r="P68" s="258"/>
      <c r="Q68" s="259"/>
      <c r="R68" s="180"/>
      <c r="S68" s="195"/>
      <c r="T68" s="183"/>
      <c r="U68" s="181"/>
      <c r="V68" s="181"/>
      <c r="W68" s="181"/>
      <c r="X68" s="181"/>
      <c r="Y68" s="181"/>
      <c r="Z68" s="181"/>
      <c r="AA68" s="182"/>
      <c r="AB68" s="182"/>
      <c r="AC68" s="182"/>
      <c r="AD68" s="193">
        <f t="shared" si="5"/>
        <v>0</v>
      </c>
    </row>
    <row r="69" spans="1:30">
      <c r="A69" s="172" t="s">
        <v>15</v>
      </c>
      <c r="B69" s="173" t="s">
        <v>16</v>
      </c>
      <c r="C69" s="174" t="s">
        <v>698</v>
      </c>
      <c r="D69" s="172" t="s">
        <v>351</v>
      </c>
      <c r="E69" s="172" t="s">
        <v>352</v>
      </c>
      <c r="F69" s="175" t="s">
        <v>620</v>
      </c>
      <c r="G69" s="176">
        <v>39270</v>
      </c>
      <c r="H69" s="177">
        <f t="shared" ca="1" si="4"/>
        <v>6910.9258395833313</v>
      </c>
      <c r="I69" s="172" t="s">
        <v>353</v>
      </c>
      <c r="J69" s="173">
        <v>78630</v>
      </c>
      <c r="K69" s="172" t="s">
        <v>13</v>
      </c>
      <c r="L69" s="178">
        <v>768316566</v>
      </c>
      <c r="M69" s="178"/>
      <c r="N69" s="179" t="s">
        <v>354</v>
      </c>
      <c r="O69" s="179"/>
      <c r="P69" s="258"/>
      <c r="Q69" s="259"/>
      <c r="R69" s="180"/>
      <c r="S69" s="195"/>
      <c r="T69" s="183"/>
      <c r="U69" s="181"/>
      <c r="V69" s="181"/>
      <c r="W69" s="181"/>
      <c r="X69" s="181"/>
      <c r="Y69" s="181"/>
      <c r="Z69" s="181"/>
      <c r="AA69" s="182"/>
      <c r="AB69" s="182"/>
      <c r="AC69" s="182"/>
      <c r="AD69" s="193">
        <f t="shared" si="5"/>
        <v>0</v>
      </c>
    </row>
    <row r="70" spans="1:30">
      <c r="A70" s="243" t="s">
        <v>15</v>
      </c>
      <c r="B70" s="244" t="s">
        <v>21</v>
      </c>
      <c r="C70" s="245" t="s">
        <v>698</v>
      </c>
      <c r="D70" s="243" t="s">
        <v>142</v>
      </c>
      <c r="E70" s="243" t="s">
        <v>143</v>
      </c>
      <c r="F70" s="246" t="s">
        <v>666</v>
      </c>
      <c r="G70" s="247">
        <v>39185</v>
      </c>
      <c r="H70" s="248">
        <f t="shared" ca="1" si="4"/>
        <v>6995.9258395833313</v>
      </c>
      <c r="I70" s="243" t="s">
        <v>144</v>
      </c>
      <c r="J70" s="244">
        <v>78480</v>
      </c>
      <c r="K70" s="243" t="s">
        <v>36</v>
      </c>
      <c r="L70" s="249"/>
      <c r="M70" s="249"/>
      <c r="N70" s="257" t="s">
        <v>141</v>
      </c>
      <c r="O70" s="257"/>
      <c r="P70" s="260"/>
      <c r="Q70" s="261"/>
      <c r="R70" s="251"/>
      <c r="S70" s="252"/>
      <c r="T70" s="253"/>
      <c r="U70" s="254"/>
      <c r="V70" s="254"/>
      <c r="W70" s="254"/>
      <c r="X70" s="254"/>
      <c r="Y70" s="254"/>
      <c r="Z70" s="254"/>
      <c r="AA70" s="255"/>
      <c r="AB70" s="255"/>
      <c r="AC70" s="255"/>
      <c r="AD70" s="256">
        <f t="shared" si="5"/>
        <v>0</v>
      </c>
    </row>
    <row r="71" spans="1:30">
      <c r="A71" s="172" t="s">
        <v>15</v>
      </c>
      <c r="B71" s="173" t="s">
        <v>21</v>
      </c>
      <c r="C71" s="174" t="s">
        <v>698</v>
      </c>
      <c r="D71" s="172" t="s">
        <v>569</v>
      </c>
      <c r="E71" s="172" t="s">
        <v>323</v>
      </c>
      <c r="F71" s="175" t="s">
        <v>595</v>
      </c>
      <c r="G71" s="176">
        <v>39180</v>
      </c>
      <c r="H71" s="177">
        <f t="shared" ca="1" si="4"/>
        <v>7000.9258395833313</v>
      </c>
      <c r="I71" s="172" t="s">
        <v>324</v>
      </c>
      <c r="J71" s="173">
        <v>78540</v>
      </c>
      <c r="K71" s="172" t="s">
        <v>15</v>
      </c>
      <c r="L71" s="178">
        <v>695277331</v>
      </c>
      <c r="M71" s="178">
        <v>627110574</v>
      </c>
      <c r="N71" s="185" t="s">
        <v>325</v>
      </c>
      <c r="O71" s="185"/>
      <c r="P71" s="258"/>
      <c r="Q71" s="259"/>
      <c r="R71" s="180"/>
      <c r="S71" s="195"/>
      <c r="T71" s="183"/>
      <c r="U71" s="181"/>
      <c r="V71" s="181"/>
      <c r="W71" s="181"/>
      <c r="X71" s="181"/>
      <c r="Y71" s="181"/>
      <c r="Z71" s="181"/>
      <c r="AA71" s="182"/>
      <c r="AB71" s="182"/>
      <c r="AC71" s="182"/>
      <c r="AD71" s="193">
        <f t="shared" si="5"/>
        <v>0</v>
      </c>
    </row>
    <row r="72" spans="1:30">
      <c r="A72" s="172" t="s">
        <v>15</v>
      </c>
      <c r="B72" s="173" t="s">
        <v>21</v>
      </c>
      <c r="C72" s="174" t="s">
        <v>698</v>
      </c>
      <c r="D72" s="172" t="s">
        <v>32</v>
      </c>
      <c r="E72" s="172" t="s">
        <v>33</v>
      </c>
      <c r="F72" s="175" t="s">
        <v>34</v>
      </c>
      <c r="G72" s="176">
        <v>39139</v>
      </c>
      <c r="H72" s="177">
        <f t="shared" ca="1" si="4"/>
        <v>7041.9258395833313</v>
      </c>
      <c r="I72" s="172" t="s">
        <v>35</v>
      </c>
      <c r="J72" s="173">
        <v>78480</v>
      </c>
      <c r="K72" s="172" t="s">
        <v>36</v>
      </c>
      <c r="L72" s="178">
        <v>617699107</v>
      </c>
      <c r="M72" s="178">
        <v>652563408</v>
      </c>
      <c r="N72" s="185" t="s">
        <v>707</v>
      </c>
      <c r="O72" s="185"/>
      <c r="P72" s="258"/>
      <c r="Q72" s="259"/>
      <c r="R72" s="180"/>
      <c r="S72" s="195"/>
      <c r="T72" s="183"/>
      <c r="U72" s="181"/>
      <c r="V72" s="181"/>
      <c r="W72" s="181"/>
      <c r="X72" s="181"/>
      <c r="Y72" s="181"/>
      <c r="Z72" s="181"/>
      <c r="AA72" s="182"/>
      <c r="AB72" s="182"/>
      <c r="AC72" s="182"/>
      <c r="AD72" s="193">
        <f t="shared" si="5"/>
        <v>0</v>
      </c>
    </row>
    <row r="73" spans="1:30">
      <c r="A73" s="172" t="s">
        <v>15</v>
      </c>
      <c r="B73" s="173" t="s">
        <v>21</v>
      </c>
      <c r="C73" s="174" t="s">
        <v>698</v>
      </c>
      <c r="D73" s="172" t="s">
        <v>195</v>
      </c>
      <c r="E73" s="172" t="s">
        <v>203</v>
      </c>
      <c r="F73" s="175" t="s">
        <v>202</v>
      </c>
      <c r="G73" s="176">
        <v>39138</v>
      </c>
      <c r="H73" s="177">
        <f t="shared" ca="1" si="4"/>
        <v>7042.9258395833313</v>
      </c>
      <c r="I73" s="172" t="s">
        <v>198</v>
      </c>
      <c r="J73" s="173">
        <v>78510</v>
      </c>
      <c r="K73" s="172" t="s">
        <v>116</v>
      </c>
      <c r="L73" s="178">
        <v>667562527</v>
      </c>
      <c r="M73" s="178"/>
      <c r="N73" s="179" t="s">
        <v>204</v>
      </c>
      <c r="O73" s="179"/>
      <c r="P73" s="258"/>
      <c r="Q73" s="259"/>
      <c r="R73" s="180"/>
      <c r="S73" s="195"/>
      <c r="T73" s="183"/>
      <c r="U73" s="181"/>
      <c r="V73" s="181"/>
      <c r="W73" s="181"/>
      <c r="X73" s="181"/>
      <c r="Y73" s="181"/>
      <c r="Z73" s="181"/>
      <c r="AA73" s="182"/>
      <c r="AB73" s="182"/>
      <c r="AC73" s="182"/>
      <c r="AD73" s="193">
        <f t="shared" si="5"/>
        <v>0</v>
      </c>
    </row>
    <row r="74" spans="1:30">
      <c r="A74" s="172" t="s">
        <v>15</v>
      </c>
      <c r="B74" s="173" t="s">
        <v>21</v>
      </c>
      <c r="C74" s="174" t="s">
        <v>698</v>
      </c>
      <c r="D74" s="172" t="s">
        <v>344</v>
      </c>
      <c r="E74" s="172" t="s">
        <v>345</v>
      </c>
      <c r="F74" s="175" t="s">
        <v>346</v>
      </c>
      <c r="G74" s="176">
        <v>39128</v>
      </c>
      <c r="H74" s="177">
        <f t="shared" ca="1" si="4"/>
        <v>7052.9258395833313</v>
      </c>
      <c r="I74" s="172" t="s">
        <v>347</v>
      </c>
      <c r="J74" s="173">
        <v>78130</v>
      </c>
      <c r="K74" s="172" t="s">
        <v>94</v>
      </c>
      <c r="L74" s="178">
        <v>652751565</v>
      </c>
      <c r="M74" s="178"/>
      <c r="N74" s="179" t="s">
        <v>348</v>
      </c>
      <c r="O74" s="179"/>
      <c r="P74" s="258"/>
      <c r="Q74" s="259"/>
      <c r="R74" s="180"/>
      <c r="S74" s="195"/>
      <c r="T74" s="183"/>
      <c r="U74" s="181"/>
      <c r="V74" s="181"/>
      <c r="W74" s="181"/>
      <c r="X74" s="181"/>
      <c r="Y74" s="181"/>
      <c r="Z74" s="181"/>
      <c r="AA74" s="182"/>
      <c r="AB74" s="182"/>
      <c r="AC74" s="182"/>
      <c r="AD74" s="193">
        <f t="shared" si="5"/>
        <v>0</v>
      </c>
    </row>
    <row r="75" spans="1:30">
      <c r="A75" s="172" t="s">
        <v>15</v>
      </c>
      <c r="B75" s="173" t="s">
        <v>16</v>
      </c>
      <c r="C75" s="174" t="s">
        <v>698</v>
      </c>
      <c r="D75" s="172" t="s">
        <v>10</v>
      </c>
      <c r="E75" s="172" t="s">
        <v>11</v>
      </c>
      <c r="F75" s="175" t="s">
        <v>681</v>
      </c>
      <c r="G75" s="176">
        <v>39095</v>
      </c>
      <c r="H75" s="177">
        <f t="shared" ca="1" si="4"/>
        <v>7085.9258395833313</v>
      </c>
      <c r="I75" s="172" t="s">
        <v>12</v>
      </c>
      <c r="J75" s="173">
        <v>78630</v>
      </c>
      <c r="K75" s="172" t="s">
        <v>13</v>
      </c>
      <c r="L75" s="178">
        <v>616537485</v>
      </c>
      <c r="M75" s="178">
        <v>619194467</v>
      </c>
      <c r="N75" s="179" t="s">
        <v>14</v>
      </c>
      <c r="O75" s="179"/>
      <c r="P75" s="258"/>
      <c r="Q75" s="259"/>
      <c r="R75" s="180"/>
      <c r="S75" s="195"/>
      <c r="T75" s="183"/>
      <c r="U75" s="181"/>
      <c r="V75" s="181"/>
      <c r="W75" s="181"/>
      <c r="X75" s="181"/>
      <c r="Y75" s="181"/>
      <c r="Z75" s="181"/>
      <c r="AA75" s="182"/>
      <c r="AB75" s="182"/>
      <c r="AC75" s="182"/>
      <c r="AD75" s="193">
        <f t="shared" si="5"/>
        <v>0</v>
      </c>
    </row>
    <row r="76" spans="1:30">
      <c r="A76" s="172" t="s">
        <v>15</v>
      </c>
      <c r="B76" s="173" t="s">
        <v>21</v>
      </c>
      <c r="C76" s="174" t="s">
        <v>698</v>
      </c>
      <c r="D76" s="172" t="s">
        <v>179</v>
      </c>
      <c r="E76" s="172" t="s">
        <v>180</v>
      </c>
      <c r="F76" s="175" t="s">
        <v>619</v>
      </c>
      <c r="G76" s="176">
        <v>39057</v>
      </c>
      <c r="H76" s="177">
        <f t="shared" ca="1" si="4"/>
        <v>7123.9258395833313</v>
      </c>
      <c r="I76" s="172" t="s">
        <v>181</v>
      </c>
      <c r="J76" s="173">
        <v>78540</v>
      </c>
      <c r="K76" s="172" t="s">
        <v>15</v>
      </c>
      <c r="L76" s="178">
        <v>622580662</v>
      </c>
      <c r="M76" s="178"/>
      <c r="N76" s="179" t="s">
        <v>182</v>
      </c>
      <c r="O76" s="179"/>
      <c r="P76" s="258"/>
      <c r="Q76" s="259"/>
      <c r="R76" s="180"/>
      <c r="S76" s="195"/>
      <c r="T76" s="183"/>
      <c r="U76" s="181"/>
      <c r="V76" s="181"/>
      <c r="W76" s="181"/>
      <c r="X76" s="181"/>
      <c r="Y76" s="181"/>
      <c r="Z76" s="181"/>
      <c r="AA76" s="182"/>
      <c r="AB76" s="182"/>
      <c r="AC76" s="182"/>
      <c r="AD76" s="193">
        <f t="shared" si="5"/>
        <v>0</v>
      </c>
    </row>
    <row r="77" spans="1:30">
      <c r="A77" s="172" t="s">
        <v>15</v>
      </c>
      <c r="B77" s="173" t="s">
        <v>21</v>
      </c>
      <c r="C77" s="174" t="s">
        <v>697</v>
      </c>
      <c r="D77" s="172" t="s">
        <v>791</v>
      </c>
      <c r="E77" s="172" t="s">
        <v>796</v>
      </c>
      <c r="F77" s="175" t="s">
        <v>797</v>
      </c>
      <c r="G77" s="176">
        <v>38960</v>
      </c>
      <c r="H77" s="177">
        <f t="shared" ca="1" si="4"/>
        <v>7220.9258395833313</v>
      </c>
      <c r="I77" s="172" t="s">
        <v>794</v>
      </c>
      <c r="J77" s="173">
        <v>78540</v>
      </c>
      <c r="K77" s="172" t="s">
        <v>15</v>
      </c>
      <c r="L77" s="178">
        <v>658350555</v>
      </c>
      <c r="M77" s="178"/>
      <c r="N77" s="185" t="s">
        <v>795</v>
      </c>
      <c r="O77" s="185"/>
      <c r="P77" s="258"/>
      <c r="Q77" s="259"/>
      <c r="R77" s="180"/>
      <c r="S77" s="195"/>
      <c r="T77" s="183"/>
      <c r="U77" s="181"/>
      <c r="V77" s="181"/>
      <c r="W77" s="181"/>
      <c r="X77" s="181"/>
      <c r="Y77" s="181"/>
      <c r="Z77" s="181"/>
      <c r="AA77" s="182"/>
      <c r="AB77" s="182"/>
      <c r="AC77" s="182"/>
      <c r="AD77" s="193">
        <f t="shared" si="5"/>
        <v>0</v>
      </c>
    </row>
    <row r="78" spans="1:30">
      <c r="A78" s="172" t="s">
        <v>15</v>
      </c>
      <c r="B78" s="173" t="s">
        <v>16</v>
      </c>
      <c r="C78" s="174" t="s">
        <v>697</v>
      </c>
      <c r="D78" s="172" t="s">
        <v>319</v>
      </c>
      <c r="E78" s="172" t="s">
        <v>320</v>
      </c>
      <c r="F78" s="175" t="s">
        <v>585</v>
      </c>
      <c r="G78" s="176">
        <v>38904</v>
      </c>
      <c r="H78" s="177">
        <f t="shared" ca="1" si="4"/>
        <v>7276.9258395833313</v>
      </c>
      <c r="I78" s="172" t="s">
        <v>321</v>
      </c>
      <c r="J78" s="173">
        <v>78480</v>
      </c>
      <c r="K78" s="172" t="s">
        <v>36</v>
      </c>
      <c r="L78" s="178">
        <v>660690272</v>
      </c>
      <c r="M78" s="178">
        <v>660217626</v>
      </c>
      <c r="N78" s="179" t="s">
        <v>322</v>
      </c>
      <c r="O78" s="179"/>
      <c r="P78" s="258"/>
      <c r="Q78" s="259"/>
      <c r="R78" s="180"/>
      <c r="S78" s="195"/>
      <c r="T78" s="183"/>
      <c r="U78" s="181"/>
      <c r="V78" s="181"/>
      <c r="W78" s="181"/>
      <c r="X78" s="181"/>
      <c r="Y78" s="181"/>
      <c r="Z78" s="181"/>
      <c r="AA78" s="182"/>
      <c r="AB78" s="182"/>
      <c r="AC78" s="182"/>
      <c r="AD78" s="193">
        <f t="shared" si="5"/>
        <v>0</v>
      </c>
    </row>
    <row r="79" spans="1:30">
      <c r="A79" s="172" t="s">
        <v>15</v>
      </c>
      <c r="B79" s="173" t="s">
        <v>21</v>
      </c>
      <c r="C79" s="174" t="s">
        <v>697</v>
      </c>
      <c r="D79" s="172" t="s">
        <v>132</v>
      </c>
      <c r="E79" s="172" t="s">
        <v>133</v>
      </c>
      <c r="F79" s="175" t="s">
        <v>618</v>
      </c>
      <c r="G79" s="176">
        <v>38894</v>
      </c>
      <c r="H79" s="177">
        <f t="shared" ca="1" si="4"/>
        <v>7286.9258395833313</v>
      </c>
      <c r="I79" s="172" t="s">
        <v>134</v>
      </c>
      <c r="J79" s="173">
        <v>78540</v>
      </c>
      <c r="K79" s="172" t="s">
        <v>15</v>
      </c>
      <c r="L79" s="178">
        <v>668538176</v>
      </c>
      <c r="M79" s="178"/>
      <c r="N79" s="179" t="s">
        <v>135</v>
      </c>
      <c r="O79" s="179"/>
      <c r="P79" s="258"/>
      <c r="Q79" s="259"/>
      <c r="R79" s="180"/>
      <c r="S79" s="195"/>
      <c r="T79" s="183"/>
      <c r="U79" s="181"/>
      <c r="V79" s="181"/>
      <c r="W79" s="181"/>
      <c r="X79" s="181"/>
      <c r="Y79" s="181"/>
      <c r="Z79" s="181"/>
      <c r="AA79" s="182"/>
      <c r="AB79" s="182"/>
      <c r="AC79" s="182"/>
      <c r="AD79" s="193">
        <f t="shared" si="5"/>
        <v>0</v>
      </c>
    </row>
    <row r="80" spans="1:30">
      <c r="A80" s="172" t="s">
        <v>15</v>
      </c>
      <c r="B80" s="173" t="s">
        <v>21</v>
      </c>
      <c r="C80" s="174" t="s">
        <v>698</v>
      </c>
      <c r="D80" s="172" t="s">
        <v>155</v>
      </c>
      <c r="E80" s="172" t="s">
        <v>156</v>
      </c>
      <c r="F80" s="175" t="s">
        <v>565</v>
      </c>
      <c r="G80" s="176">
        <v>38846</v>
      </c>
      <c r="H80" s="177">
        <f t="shared" ca="1" si="4"/>
        <v>7334.9258395833313</v>
      </c>
      <c r="I80" s="172" t="s">
        <v>157</v>
      </c>
      <c r="J80" s="173">
        <v>78540</v>
      </c>
      <c r="K80" s="172" t="s">
        <v>15</v>
      </c>
      <c r="L80" s="178">
        <v>680130329</v>
      </c>
      <c r="M80" s="178">
        <v>664406396</v>
      </c>
      <c r="N80" s="179" t="s">
        <v>158</v>
      </c>
      <c r="O80" s="179"/>
      <c r="P80" s="258"/>
      <c r="Q80" s="259"/>
      <c r="R80" s="180"/>
      <c r="S80" s="195"/>
      <c r="T80" s="183"/>
      <c r="U80" s="181"/>
      <c r="V80" s="181"/>
      <c r="W80" s="181"/>
      <c r="X80" s="181"/>
      <c r="Y80" s="181"/>
      <c r="Z80" s="181"/>
      <c r="AA80" s="182"/>
      <c r="AB80" s="182"/>
      <c r="AC80" s="182"/>
      <c r="AD80" s="193">
        <f t="shared" si="5"/>
        <v>0</v>
      </c>
    </row>
    <row r="81" spans="1:30">
      <c r="A81" s="172" t="s">
        <v>15</v>
      </c>
      <c r="B81" s="173" t="s">
        <v>16</v>
      </c>
      <c r="C81" s="174" t="s">
        <v>697</v>
      </c>
      <c r="D81" s="172" t="s">
        <v>503</v>
      </c>
      <c r="E81" s="172" t="s">
        <v>460</v>
      </c>
      <c r="F81" s="175" t="s">
        <v>643</v>
      </c>
      <c r="G81" s="176">
        <v>38833</v>
      </c>
      <c r="H81" s="177">
        <f t="shared" ca="1" si="4"/>
        <v>7347.9258395833313</v>
      </c>
      <c r="I81" s="172" t="s">
        <v>504</v>
      </c>
      <c r="J81" s="173">
        <v>78480</v>
      </c>
      <c r="K81" s="172" t="s">
        <v>36</v>
      </c>
      <c r="L81" s="178">
        <v>679299624</v>
      </c>
      <c r="M81" s="178">
        <v>678617365</v>
      </c>
      <c r="N81" s="179" t="s">
        <v>505</v>
      </c>
      <c r="O81" s="179"/>
      <c r="P81" s="258"/>
      <c r="Q81" s="259"/>
      <c r="R81" s="180"/>
      <c r="S81" s="195"/>
      <c r="T81" s="183"/>
      <c r="U81" s="181"/>
      <c r="V81" s="181"/>
      <c r="W81" s="181"/>
      <c r="X81" s="181"/>
      <c r="Y81" s="181"/>
      <c r="Z81" s="181"/>
      <c r="AA81" s="182"/>
      <c r="AB81" s="182"/>
      <c r="AC81" s="182"/>
      <c r="AD81" s="193">
        <f t="shared" si="5"/>
        <v>0</v>
      </c>
    </row>
    <row r="82" spans="1:30">
      <c r="A82" s="172" t="s">
        <v>15</v>
      </c>
      <c r="B82" s="173" t="s">
        <v>21</v>
      </c>
      <c r="C82" s="174" t="s">
        <v>698</v>
      </c>
      <c r="D82" s="172" t="s">
        <v>450</v>
      </c>
      <c r="E82" s="172" t="s">
        <v>451</v>
      </c>
      <c r="F82" s="175" t="s">
        <v>587</v>
      </c>
      <c r="G82" s="176">
        <v>38793</v>
      </c>
      <c r="H82" s="177">
        <f t="shared" ca="1" si="4"/>
        <v>7387.9258395833313</v>
      </c>
      <c r="I82" s="172" t="s">
        <v>452</v>
      </c>
      <c r="J82" s="173">
        <v>78540</v>
      </c>
      <c r="K82" s="172" t="s">
        <v>15</v>
      </c>
      <c r="L82" s="178">
        <v>616407885</v>
      </c>
      <c r="M82" s="178"/>
      <c r="N82" s="185" t="s">
        <v>705</v>
      </c>
      <c r="O82" s="185"/>
      <c r="P82" s="258"/>
      <c r="Q82" s="259"/>
      <c r="R82" s="180"/>
      <c r="S82" s="195"/>
      <c r="T82" s="183"/>
      <c r="U82" s="181"/>
      <c r="V82" s="181"/>
      <c r="W82" s="181"/>
      <c r="X82" s="181"/>
      <c r="Y82" s="181"/>
      <c r="Z82" s="181"/>
      <c r="AA82" s="182"/>
      <c r="AB82" s="182"/>
      <c r="AC82" s="182"/>
      <c r="AD82" s="193">
        <f t="shared" si="5"/>
        <v>0</v>
      </c>
    </row>
    <row r="83" spans="1:30">
      <c r="A83" s="172" t="s">
        <v>15</v>
      </c>
      <c r="B83" s="173" t="s">
        <v>21</v>
      </c>
      <c r="C83" s="174" t="s">
        <v>697</v>
      </c>
      <c r="D83" s="172" t="s">
        <v>124</v>
      </c>
      <c r="E83" s="172" t="s">
        <v>125</v>
      </c>
      <c r="F83" s="175" t="s">
        <v>672</v>
      </c>
      <c r="G83" s="176">
        <v>38572</v>
      </c>
      <c r="H83" s="177">
        <f t="shared" ca="1" si="4"/>
        <v>7608.9258395833313</v>
      </c>
      <c r="I83" s="172" t="s">
        <v>126</v>
      </c>
      <c r="J83" s="173">
        <v>78130</v>
      </c>
      <c r="K83" s="172" t="s">
        <v>94</v>
      </c>
      <c r="L83" s="178">
        <v>685986845</v>
      </c>
      <c r="M83" s="178">
        <v>647571200</v>
      </c>
      <c r="N83" s="179" t="s">
        <v>127</v>
      </c>
      <c r="O83" s="179"/>
      <c r="P83" s="258"/>
      <c r="Q83" s="259"/>
      <c r="R83" s="180"/>
      <c r="S83" s="195"/>
      <c r="T83" s="183"/>
      <c r="U83" s="181"/>
      <c r="V83" s="181"/>
      <c r="W83" s="181"/>
      <c r="X83" s="181"/>
      <c r="Y83" s="181"/>
      <c r="Z83" s="181"/>
      <c r="AA83" s="182"/>
      <c r="AB83" s="182"/>
      <c r="AC83" s="182"/>
      <c r="AD83" s="193">
        <f t="shared" si="5"/>
        <v>0</v>
      </c>
    </row>
    <row r="84" spans="1:30">
      <c r="A84" s="172" t="s">
        <v>15</v>
      </c>
      <c r="B84" s="173" t="s">
        <v>21</v>
      </c>
      <c r="C84" s="174" t="s">
        <v>698</v>
      </c>
      <c r="D84" s="172" t="s">
        <v>128</v>
      </c>
      <c r="E84" s="172" t="s">
        <v>129</v>
      </c>
      <c r="F84" s="175" t="s">
        <v>650</v>
      </c>
      <c r="G84" s="176">
        <v>38513</v>
      </c>
      <c r="H84" s="177">
        <f t="shared" ca="1" si="4"/>
        <v>7667.9258395833313</v>
      </c>
      <c r="I84" s="172" t="s">
        <v>130</v>
      </c>
      <c r="J84" s="173">
        <v>78540</v>
      </c>
      <c r="K84" s="172" t="s">
        <v>15</v>
      </c>
      <c r="L84" s="178">
        <v>782551392</v>
      </c>
      <c r="M84" s="178">
        <v>688973001</v>
      </c>
      <c r="N84" s="179" t="s">
        <v>131</v>
      </c>
      <c r="O84" s="179"/>
      <c r="P84" s="258"/>
      <c r="Q84" s="259"/>
      <c r="R84" s="180"/>
      <c r="S84" s="195"/>
      <c r="T84" s="183"/>
      <c r="U84" s="181"/>
      <c r="V84" s="181"/>
      <c r="W84" s="181"/>
      <c r="X84" s="181"/>
      <c r="Y84" s="181"/>
      <c r="Z84" s="181"/>
      <c r="AA84" s="182"/>
      <c r="AB84" s="182"/>
      <c r="AC84" s="182"/>
      <c r="AD84" s="193">
        <f t="shared" si="5"/>
        <v>0</v>
      </c>
    </row>
    <row r="85" spans="1:30">
      <c r="A85" s="172" t="s">
        <v>15</v>
      </c>
      <c r="B85" s="173" t="s">
        <v>16</v>
      </c>
      <c r="C85" s="174" t="s">
        <v>698</v>
      </c>
      <c r="D85" s="172" t="s">
        <v>408</v>
      </c>
      <c r="E85" s="172" t="s">
        <v>409</v>
      </c>
      <c r="F85" s="173" t="s">
        <v>765</v>
      </c>
      <c r="G85" s="176">
        <v>38493</v>
      </c>
      <c r="H85" s="177">
        <f t="shared" ca="1" si="4"/>
        <v>7687.9258395833313</v>
      </c>
      <c r="I85" s="172" t="s">
        <v>410</v>
      </c>
      <c r="J85" s="173">
        <v>78510</v>
      </c>
      <c r="K85" s="172" t="s">
        <v>116</v>
      </c>
      <c r="L85" s="178">
        <v>663850915</v>
      </c>
      <c r="M85" s="178">
        <v>623903222</v>
      </c>
      <c r="N85" s="179" t="s">
        <v>411</v>
      </c>
      <c r="O85" s="179"/>
      <c r="P85" s="258"/>
      <c r="Q85" s="259"/>
      <c r="R85" s="180"/>
      <c r="S85" s="195"/>
      <c r="T85" s="183"/>
      <c r="U85" s="181"/>
      <c r="V85" s="181"/>
      <c r="W85" s="181"/>
      <c r="X85" s="181"/>
      <c r="Y85" s="181"/>
      <c r="Z85" s="181"/>
      <c r="AA85" s="182"/>
      <c r="AB85" s="182"/>
      <c r="AC85" s="182"/>
      <c r="AD85" s="193">
        <f t="shared" si="5"/>
        <v>0</v>
      </c>
    </row>
    <row r="86" spans="1:30">
      <c r="A86" s="172" t="s">
        <v>15</v>
      </c>
      <c r="B86" s="173" t="s">
        <v>21</v>
      </c>
      <c r="C86" s="174" t="s">
        <v>697</v>
      </c>
      <c r="D86" s="172" t="s">
        <v>549</v>
      </c>
      <c r="E86" s="172" t="s">
        <v>553</v>
      </c>
      <c r="F86" s="175" t="s">
        <v>554</v>
      </c>
      <c r="G86" s="176">
        <v>38301</v>
      </c>
      <c r="H86" s="177">
        <f t="shared" ca="1" si="4"/>
        <v>7879.9258395833313</v>
      </c>
      <c r="I86" s="172" t="s">
        <v>551</v>
      </c>
      <c r="J86" s="173">
        <v>78480</v>
      </c>
      <c r="K86" s="172" t="s">
        <v>36</v>
      </c>
      <c r="L86" s="178">
        <v>662057998</v>
      </c>
      <c r="M86" s="178">
        <v>698282002</v>
      </c>
      <c r="N86" s="179" t="s">
        <v>552</v>
      </c>
      <c r="O86" s="179"/>
      <c r="P86" s="258"/>
      <c r="Q86" s="259"/>
      <c r="R86" s="180"/>
      <c r="S86" s="195"/>
      <c r="T86" s="183"/>
      <c r="U86" s="181"/>
      <c r="V86" s="181"/>
      <c r="W86" s="181"/>
      <c r="X86" s="181"/>
      <c r="Y86" s="181"/>
      <c r="Z86" s="181"/>
      <c r="AA86" s="182"/>
      <c r="AB86" s="182"/>
      <c r="AC86" s="182"/>
      <c r="AD86" s="193">
        <f t="shared" si="5"/>
        <v>0</v>
      </c>
    </row>
    <row r="87" spans="1:30">
      <c r="A87" s="172" t="s">
        <v>15</v>
      </c>
      <c r="B87" s="173" t="s">
        <v>21</v>
      </c>
      <c r="C87" s="174" t="s">
        <v>698</v>
      </c>
      <c r="D87" s="172" t="s">
        <v>326</v>
      </c>
      <c r="E87" s="172" t="s">
        <v>701</v>
      </c>
      <c r="F87" s="175" t="s">
        <v>642</v>
      </c>
      <c r="G87" s="176">
        <v>37930</v>
      </c>
      <c r="H87" s="177">
        <f t="shared" ca="1" si="4"/>
        <v>8250.9258395833313</v>
      </c>
      <c r="I87" s="172" t="s">
        <v>328</v>
      </c>
      <c r="J87" s="173">
        <v>78540</v>
      </c>
      <c r="K87" s="172" t="s">
        <v>15</v>
      </c>
      <c r="L87" s="186" t="s">
        <v>329</v>
      </c>
      <c r="M87" s="178">
        <v>614222123</v>
      </c>
      <c r="N87" s="179" t="s">
        <v>327</v>
      </c>
      <c r="O87" s="179"/>
      <c r="P87" s="258"/>
      <c r="Q87" s="259"/>
      <c r="R87" s="180"/>
      <c r="S87" s="195"/>
      <c r="T87" s="183"/>
      <c r="U87" s="181"/>
      <c r="V87" s="181"/>
      <c r="W87" s="181"/>
      <c r="X87" s="181"/>
      <c r="Y87" s="181"/>
      <c r="Z87" s="181"/>
      <c r="AA87" s="182"/>
      <c r="AB87" s="182"/>
      <c r="AC87" s="182"/>
      <c r="AD87" s="193">
        <f t="shared" si="5"/>
        <v>0</v>
      </c>
    </row>
    <row r="88" spans="1:30">
      <c r="A88" s="172" t="s">
        <v>15</v>
      </c>
      <c r="B88" s="173" t="s">
        <v>21</v>
      </c>
      <c r="C88" s="174" t="s">
        <v>697</v>
      </c>
      <c r="D88" s="172" t="s">
        <v>776</v>
      </c>
      <c r="E88" s="172" t="s">
        <v>537</v>
      </c>
      <c r="F88" s="175" t="s">
        <v>778</v>
      </c>
      <c r="G88" s="176">
        <v>35497</v>
      </c>
      <c r="H88" s="177">
        <f t="shared" ca="1" si="4"/>
        <v>10683.925839583331</v>
      </c>
      <c r="I88" s="172" t="s">
        <v>779</v>
      </c>
      <c r="J88" s="173">
        <v>78540</v>
      </c>
      <c r="K88" s="172" t="s">
        <v>15</v>
      </c>
      <c r="L88" s="178">
        <v>659770153</v>
      </c>
      <c r="M88" s="178"/>
      <c r="N88" s="185" t="s">
        <v>777</v>
      </c>
      <c r="O88" s="185"/>
      <c r="P88" s="258"/>
      <c r="Q88" s="259"/>
      <c r="R88" s="180"/>
      <c r="S88" s="195"/>
      <c r="T88" s="183"/>
      <c r="U88" s="181"/>
      <c r="V88" s="181"/>
      <c r="W88" s="181"/>
      <c r="X88" s="181"/>
      <c r="Y88" s="181"/>
      <c r="Z88" s="181"/>
      <c r="AA88" s="182"/>
      <c r="AB88" s="182"/>
      <c r="AC88" s="182"/>
      <c r="AD88" s="193">
        <f t="shared" si="5"/>
        <v>0</v>
      </c>
    </row>
    <row r="89" spans="1:30">
      <c r="A89" s="172" t="s">
        <v>15</v>
      </c>
      <c r="B89" s="173" t="s">
        <v>16</v>
      </c>
      <c r="C89" s="174" t="s">
        <v>698</v>
      </c>
      <c r="D89" s="172" t="s">
        <v>117</v>
      </c>
      <c r="E89" s="172" t="s">
        <v>118</v>
      </c>
      <c r="F89" s="175" t="s">
        <v>665</v>
      </c>
      <c r="G89" s="176">
        <v>35467</v>
      </c>
      <c r="H89" s="177">
        <f t="shared" ca="1" si="4"/>
        <v>10713.925839583331</v>
      </c>
      <c r="I89" s="172" t="s">
        <v>119</v>
      </c>
      <c r="J89" s="173">
        <v>78510</v>
      </c>
      <c r="K89" s="172" t="s">
        <v>116</v>
      </c>
      <c r="L89" s="178">
        <v>625406893</v>
      </c>
      <c r="M89" s="178"/>
      <c r="N89" s="179" t="s">
        <v>120</v>
      </c>
      <c r="O89" s="179"/>
      <c r="P89" s="258" t="s">
        <v>870</v>
      </c>
      <c r="Q89" s="259">
        <v>0</v>
      </c>
      <c r="R89" s="180"/>
      <c r="S89" s="195"/>
      <c r="T89" s="183"/>
      <c r="U89" s="181"/>
      <c r="V89" s="181"/>
      <c r="W89" s="181"/>
      <c r="X89" s="181"/>
      <c r="Y89" s="181"/>
      <c r="Z89" s="181"/>
      <c r="AA89" s="182"/>
      <c r="AB89" s="182"/>
      <c r="AC89" s="182"/>
      <c r="AD89" s="193">
        <f t="shared" si="5"/>
        <v>0</v>
      </c>
    </row>
    <row r="90" spans="1:30" s="209" customFormat="1">
      <c r="A90" s="172" t="s">
        <v>15</v>
      </c>
      <c r="B90" s="173" t="s">
        <v>16</v>
      </c>
      <c r="C90" s="174" t="s">
        <v>697</v>
      </c>
      <c r="D90" s="172" t="s">
        <v>820</v>
      </c>
      <c r="E90" s="172" t="s">
        <v>821</v>
      </c>
      <c r="F90" s="175" t="s">
        <v>822</v>
      </c>
      <c r="G90" s="176">
        <v>34163</v>
      </c>
      <c r="H90" s="177">
        <f t="shared" ca="1" si="4"/>
        <v>12017.925839583331</v>
      </c>
      <c r="I90" s="172" t="s">
        <v>823</v>
      </c>
      <c r="J90" s="173">
        <v>78480</v>
      </c>
      <c r="K90" s="172" t="s">
        <v>36</v>
      </c>
      <c r="L90" s="178">
        <v>682444721</v>
      </c>
      <c r="M90" s="178"/>
      <c r="N90" s="185" t="s">
        <v>824</v>
      </c>
      <c r="O90" s="185"/>
      <c r="P90" s="258"/>
      <c r="Q90" s="259"/>
      <c r="R90" s="180"/>
      <c r="S90" s="195"/>
      <c r="T90" s="183"/>
      <c r="U90" s="181"/>
      <c r="V90" s="181"/>
      <c r="W90" s="181"/>
      <c r="X90" s="181"/>
      <c r="Y90" s="181"/>
      <c r="Z90" s="181"/>
      <c r="AA90" s="182"/>
      <c r="AB90" s="182"/>
      <c r="AC90" s="182"/>
      <c r="AD90" s="193">
        <f t="shared" si="5"/>
        <v>0</v>
      </c>
    </row>
    <row r="91" spans="1:30">
      <c r="A91" s="172" t="s">
        <v>15</v>
      </c>
      <c r="B91" s="173" t="s">
        <v>21</v>
      </c>
      <c r="C91" s="174" t="s">
        <v>697</v>
      </c>
      <c r="D91" s="172" t="s">
        <v>42</v>
      </c>
      <c r="E91" s="172" t="s">
        <v>48</v>
      </c>
      <c r="F91" s="173" t="s">
        <v>50</v>
      </c>
      <c r="G91" s="176">
        <v>33420</v>
      </c>
      <c r="H91" s="177">
        <f t="shared" ca="1" si="4"/>
        <v>12760.925839583331</v>
      </c>
      <c r="I91" s="172" t="s">
        <v>45</v>
      </c>
      <c r="J91" s="173">
        <v>78680</v>
      </c>
      <c r="K91" s="172" t="s">
        <v>46</v>
      </c>
      <c r="L91" s="178">
        <v>675646080</v>
      </c>
      <c r="M91" s="178">
        <v>130953269</v>
      </c>
      <c r="N91" s="179" t="s">
        <v>49</v>
      </c>
      <c r="O91" s="179"/>
      <c r="P91" s="258"/>
      <c r="Q91" s="259"/>
      <c r="R91" s="180"/>
      <c r="S91" s="195"/>
      <c r="T91" s="183"/>
      <c r="U91" s="181"/>
      <c r="V91" s="181"/>
      <c r="W91" s="181"/>
      <c r="X91" s="181"/>
      <c r="Y91" s="181"/>
      <c r="Z91" s="181"/>
      <c r="AA91" s="182"/>
      <c r="AB91" s="182"/>
      <c r="AC91" s="182"/>
      <c r="AD91" s="193">
        <f t="shared" si="5"/>
        <v>0</v>
      </c>
    </row>
    <row r="92" spans="1:30">
      <c r="A92" s="172" t="s">
        <v>15</v>
      </c>
      <c r="B92" s="173" t="s">
        <v>16</v>
      </c>
      <c r="C92" s="174" t="s">
        <v>697</v>
      </c>
      <c r="D92" s="172" t="s">
        <v>748</v>
      </c>
      <c r="E92" s="172" t="s">
        <v>80</v>
      </c>
      <c r="F92" s="174" t="s">
        <v>816</v>
      </c>
      <c r="G92" s="176">
        <v>32710</v>
      </c>
      <c r="H92" s="177">
        <f t="shared" ca="1" si="4"/>
        <v>13470.925839583331</v>
      </c>
      <c r="I92" s="172" t="s">
        <v>815</v>
      </c>
      <c r="J92" s="173">
        <v>78670</v>
      </c>
      <c r="K92" s="172" t="s">
        <v>302</v>
      </c>
      <c r="L92" s="178">
        <v>621147591</v>
      </c>
      <c r="M92" s="178"/>
      <c r="N92" s="185" t="s">
        <v>749</v>
      </c>
      <c r="O92" s="185"/>
      <c r="P92" s="258"/>
      <c r="Q92" s="259"/>
      <c r="R92" s="180"/>
      <c r="S92" s="195"/>
      <c r="T92" s="183"/>
      <c r="U92" s="181"/>
      <c r="V92" s="181"/>
      <c r="W92" s="181"/>
      <c r="X92" s="181"/>
      <c r="Y92" s="181"/>
      <c r="Z92" s="181"/>
      <c r="AA92" s="182"/>
      <c r="AB92" s="182"/>
      <c r="AC92" s="182"/>
      <c r="AD92" s="193">
        <f t="shared" si="5"/>
        <v>0</v>
      </c>
    </row>
    <row r="93" spans="1:30">
      <c r="A93" s="172" t="s">
        <v>15</v>
      </c>
      <c r="B93" s="173" t="s">
        <v>21</v>
      </c>
      <c r="C93" s="174" t="s">
        <v>697</v>
      </c>
      <c r="D93" s="172" t="s">
        <v>769</v>
      </c>
      <c r="E93" s="172" t="s">
        <v>271</v>
      </c>
      <c r="F93" s="175" t="s">
        <v>770</v>
      </c>
      <c r="G93" s="176">
        <v>32710</v>
      </c>
      <c r="H93" s="177">
        <f t="shared" ca="1" si="4"/>
        <v>13470.925839583331</v>
      </c>
      <c r="I93" s="172" t="s">
        <v>771</v>
      </c>
      <c r="J93" s="173">
        <v>78480</v>
      </c>
      <c r="K93" s="172" t="s">
        <v>36</v>
      </c>
      <c r="L93" s="178">
        <v>613245674</v>
      </c>
      <c r="M93" s="178"/>
      <c r="N93" s="185" t="s">
        <v>772</v>
      </c>
      <c r="O93" s="185"/>
      <c r="P93" s="258"/>
      <c r="Q93" s="259"/>
      <c r="R93" s="180"/>
      <c r="S93" s="195"/>
      <c r="T93" s="183"/>
      <c r="U93" s="181"/>
      <c r="V93" s="181"/>
      <c r="W93" s="181"/>
      <c r="X93" s="181"/>
      <c r="Y93" s="181"/>
      <c r="Z93" s="181"/>
      <c r="AA93" s="182"/>
      <c r="AB93" s="182"/>
      <c r="AC93" s="182"/>
      <c r="AD93" s="193">
        <f t="shared" si="5"/>
        <v>0</v>
      </c>
    </row>
    <row r="94" spans="1:30">
      <c r="A94" s="197" t="s">
        <v>15</v>
      </c>
      <c r="B94" s="198" t="s">
        <v>21</v>
      </c>
      <c r="C94" s="199" t="s">
        <v>697</v>
      </c>
      <c r="D94" s="197" t="s">
        <v>558</v>
      </c>
      <c r="E94" s="197" t="s">
        <v>559</v>
      </c>
      <c r="F94" s="200" t="s">
        <v>607</v>
      </c>
      <c r="G94" s="201">
        <v>31045</v>
      </c>
      <c r="H94" s="202">
        <f t="shared" ca="1" si="4"/>
        <v>15135.925839583331</v>
      </c>
      <c r="I94" s="197" t="s">
        <v>768</v>
      </c>
      <c r="J94" s="198">
        <v>78480</v>
      </c>
      <c r="K94" s="197" t="s">
        <v>36</v>
      </c>
      <c r="L94" s="203">
        <v>619142412</v>
      </c>
      <c r="M94" s="203"/>
      <c r="N94" s="204" t="s">
        <v>699</v>
      </c>
      <c r="O94" s="204"/>
      <c r="P94" s="241" t="s">
        <v>871</v>
      </c>
      <c r="Q94" s="242">
        <v>0</v>
      </c>
      <c r="R94" s="205">
        <v>44732</v>
      </c>
      <c r="S94" s="212">
        <v>0</v>
      </c>
      <c r="T94" s="207"/>
      <c r="U94" s="206"/>
      <c r="V94" s="206"/>
      <c r="W94" s="206"/>
      <c r="X94" s="206"/>
      <c r="Y94" s="206"/>
      <c r="Z94" s="206"/>
      <c r="AA94" s="208"/>
      <c r="AB94" s="208"/>
      <c r="AC94" s="208"/>
      <c r="AD94" s="211">
        <f t="shared" si="5"/>
        <v>0</v>
      </c>
    </row>
    <row r="95" spans="1:30">
      <c r="A95" s="172" t="s">
        <v>15</v>
      </c>
      <c r="B95" s="173" t="s">
        <v>21</v>
      </c>
      <c r="C95" s="174" t="s">
        <v>698</v>
      </c>
      <c r="D95" s="172" t="s">
        <v>560</v>
      </c>
      <c r="E95" s="172" t="s">
        <v>561</v>
      </c>
      <c r="F95" s="175" t="s">
        <v>646</v>
      </c>
      <c r="G95" s="176">
        <v>30636</v>
      </c>
      <c r="H95" s="177">
        <f t="shared" ca="1" si="4"/>
        <v>15544.925839583331</v>
      </c>
      <c r="I95" s="172"/>
      <c r="J95" s="173">
        <v>75017</v>
      </c>
      <c r="K95" s="172" t="s">
        <v>813</v>
      </c>
      <c r="L95" s="178">
        <v>629975061</v>
      </c>
      <c r="M95" s="178"/>
      <c r="N95" s="185" t="s">
        <v>704</v>
      </c>
      <c r="O95" s="185"/>
      <c r="P95" s="258"/>
      <c r="Q95" s="259"/>
      <c r="R95" s="180"/>
      <c r="S95" s="195">
        <v>0</v>
      </c>
      <c r="T95" s="183"/>
      <c r="U95" s="181"/>
      <c r="V95" s="181"/>
      <c r="W95" s="181"/>
      <c r="X95" s="181"/>
      <c r="Y95" s="181"/>
      <c r="Z95" s="181"/>
      <c r="AA95" s="182"/>
      <c r="AB95" s="182"/>
      <c r="AC95" s="182"/>
      <c r="AD95" s="193">
        <f t="shared" si="5"/>
        <v>0</v>
      </c>
    </row>
    <row r="96" spans="1:30">
      <c r="A96" s="172" t="s">
        <v>15</v>
      </c>
      <c r="B96" s="173" t="s">
        <v>21</v>
      </c>
      <c r="C96" s="174" t="s">
        <v>698</v>
      </c>
      <c r="D96" s="172" t="s">
        <v>483</v>
      </c>
      <c r="E96" s="172" t="s">
        <v>773</v>
      </c>
      <c r="F96" s="175" t="s">
        <v>563</v>
      </c>
      <c r="G96" s="176">
        <v>29880</v>
      </c>
      <c r="H96" s="177">
        <f t="shared" ca="1" si="4"/>
        <v>16300.925839583331</v>
      </c>
      <c r="I96" s="172" t="s">
        <v>484</v>
      </c>
      <c r="J96" s="173">
        <v>78540</v>
      </c>
      <c r="K96" s="172" t="s">
        <v>15</v>
      </c>
      <c r="L96" s="178">
        <v>637575255</v>
      </c>
      <c r="M96" s="178">
        <v>616500498</v>
      </c>
      <c r="N96" s="185" t="s">
        <v>706</v>
      </c>
      <c r="O96" s="185"/>
      <c r="P96" s="258"/>
      <c r="Q96" s="259"/>
      <c r="R96" s="180"/>
      <c r="S96" s="195"/>
      <c r="T96" s="183"/>
      <c r="U96" s="181"/>
      <c r="V96" s="181"/>
      <c r="W96" s="181"/>
      <c r="X96" s="181"/>
      <c r="Y96" s="181"/>
      <c r="Z96" s="181"/>
      <c r="AA96" s="182"/>
      <c r="AB96" s="182"/>
      <c r="AC96" s="182"/>
      <c r="AD96" s="193">
        <f t="shared" si="5"/>
        <v>0</v>
      </c>
    </row>
    <row r="97" spans="1:30">
      <c r="A97" s="172" t="s">
        <v>15</v>
      </c>
      <c r="B97" s="173" t="s">
        <v>21</v>
      </c>
      <c r="C97" s="174" t="s">
        <v>697</v>
      </c>
      <c r="D97" s="172" t="s">
        <v>576</v>
      </c>
      <c r="E97" s="172" t="s">
        <v>577</v>
      </c>
      <c r="F97" s="187" t="s">
        <v>578</v>
      </c>
      <c r="G97" s="176">
        <v>29880</v>
      </c>
      <c r="H97" s="177">
        <f t="shared" ca="1" si="4"/>
        <v>16300.925839583331</v>
      </c>
      <c r="I97" s="172" t="s">
        <v>856</v>
      </c>
      <c r="J97" s="173">
        <v>75020</v>
      </c>
      <c r="K97" s="172" t="s">
        <v>813</v>
      </c>
      <c r="L97" s="178"/>
      <c r="M97" s="178"/>
      <c r="N97" s="179"/>
      <c r="O97" s="179"/>
      <c r="P97" s="258"/>
      <c r="Q97" s="259"/>
      <c r="R97" s="180"/>
      <c r="S97" s="195"/>
      <c r="T97" s="183"/>
      <c r="U97" s="181"/>
      <c r="V97" s="181"/>
      <c r="W97" s="181"/>
      <c r="X97" s="181"/>
      <c r="Y97" s="181"/>
      <c r="Z97" s="181"/>
      <c r="AA97" s="182"/>
      <c r="AB97" s="182"/>
      <c r="AC97" s="182"/>
      <c r="AD97" s="193">
        <f t="shared" si="5"/>
        <v>0</v>
      </c>
    </row>
    <row r="98" spans="1:30">
      <c r="A98" s="172" t="s">
        <v>15</v>
      </c>
      <c r="B98" s="173" t="s">
        <v>21</v>
      </c>
      <c r="C98" s="174" t="s">
        <v>697</v>
      </c>
      <c r="D98" s="172" t="s">
        <v>426</v>
      </c>
      <c r="E98" s="172" t="s">
        <v>427</v>
      </c>
      <c r="F98" s="175" t="s">
        <v>612</v>
      </c>
      <c r="G98" s="176">
        <v>29538</v>
      </c>
      <c r="H98" s="177">
        <f t="shared" ca="1" si="4"/>
        <v>16642.925839583331</v>
      </c>
      <c r="I98" s="172" t="s">
        <v>428</v>
      </c>
      <c r="J98" s="173">
        <v>78540</v>
      </c>
      <c r="K98" s="172" t="s">
        <v>15</v>
      </c>
      <c r="L98" s="178">
        <v>679309067</v>
      </c>
      <c r="M98" s="178"/>
      <c r="N98" s="179" t="s">
        <v>429</v>
      </c>
      <c r="O98" s="179"/>
      <c r="P98" s="258"/>
      <c r="Q98" s="259"/>
      <c r="R98" s="180"/>
      <c r="S98" s="195"/>
      <c r="T98" s="183"/>
      <c r="U98" s="181"/>
      <c r="V98" s="181"/>
      <c r="W98" s="181"/>
      <c r="X98" s="181"/>
      <c r="Y98" s="181"/>
      <c r="Z98" s="181"/>
      <c r="AA98" s="182"/>
      <c r="AB98" s="182"/>
      <c r="AC98" s="182"/>
      <c r="AD98" s="193">
        <f t="shared" si="5"/>
        <v>0</v>
      </c>
    </row>
    <row r="99" spans="1:30">
      <c r="A99" s="172" t="s">
        <v>15</v>
      </c>
      <c r="B99" s="173" t="s">
        <v>21</v>
      </c>
      <c r="C99" s="174" t="s">
        <v>697</v>
      </c>
      <c r="D99" s="172" t="s">
        <v>337</v>
      </c>
      <c r="E99" s="172" t="s">
        <v>338</v>
      </c>
      <c r="F99" s="175" t="s">
        <v>341</v>
      </c>
      <c r="G99" s="176">
        <v>29270</v>
      </c>
      <c r="H99" s="177">
        <f t="shared" ref="H99:H130" ca="1" si="6">G$1-G99</f>
        <v>16910.925839583331</v>
      </c>
      <c r="I99" s="172" t="s">
        <v>339</v>
      </c>
      <c r="J99" s="173">
        <v>78480</v>
      </c>
      <c r="K99" s="172" t="s">
        <v>36</v>
      </c>
      <c r="L99" s="178">
        <v>626792444</v>
      </c>
      <c r="M99" s="178"/>
      <c r="N99" s="179" t="s">
        <v>340</v>
      </c>
      <c r="O99" s="179"/>
      <c r="P99" s="258" t="s">
        <v>870</v>
      </c>
      <c r="Q99" s="259">
        <v>0</v>
      </c>
      <c r="R99" s="180"/>
      <c r="S99" s="195"/>
      <c r="T99" s="183"/>
      <c r="U99" s="181"/>
      <c r="V99" s="181"/>
      <c r="W99" s="181"/>
      <c r="X99" s="181"/>
      <c r="Y99" s="181"/>
      <c r="Z99" s="181"/>
      <c r="AA99" s="182"/>
      <c r="AB99" s="182"/>
      <c r="AC99" s="182"/>
      <c r="AD99" s="193">
        <f t="shared" ref="AD99:AD134" si="7">SUM(U99:AB99)</f>
        <v>0</v>
      </c>
    </row>
    <row r="100" spans="1:30">
      <c r="A100" s="172" t="s">
        <v>15</v>
      </c>
      <c r="B100" s="173" t="s">
        <v>21</v>
      </c>
      <c r="C100" s="174" t="s">
        <v>697</v>
      </c>
      <c r="D100" s="172" t="s">
        <v>121</v>
      </c>
      <c r="E100" s="172" t="s">
        <v>122</v>
      </c>
      <c r="F100" s="175" t="s">
        <v>647</v>
      </c>
      <c r="G100" s="176">
        <v>28820</v>
      </c>
      <c r="H100" s="177">
        <f t="shared" ca="1" si="6"/>
        <v>17360.925839583331</v>
      </c>
      <c r="I100" s="172" t="s">
        <v>123</v>
      </c>
      <c r="J100" s="173">
        <v>78540</v>
      </c>
      <c r="K100" s="172" t="s">
        <v>15</v>
      </c>
      <c r="L100" s="178">
        <v>680207988</v>
      </c>
      <c r="M100" s="178"/>
      <c r="N100" s="185" t="s">
        <v>817</v>
      </c>
      <c r="O100" s="185"/>
      <c r="P100" s="258"/>
      <c r="Q100" s="259"/>
      <c r="R100" s="180"/>
      <c r="S100" s="195"/>
      <c r="T100" s="183"/>
      <c r="U100" s="181"/>
      <c r="V100" s="181"/>
      <c r="W100" s="181"/>
      <c r="X100" s="181"/>
      <c r="Y100" s="181"/>
      <c r="Z100" s="181"/>
      <c r="AA100" s="182"/>
      <c r="AB100" s="182"/>
      <c r="AC100" s="182"/>
      <c r="AD100" s="193">
        <f t="shared" si="7"/>
        <v>0</v>
      </c>
    </row>
    <row r="101" spans="1:30">
      <c r="A101" s="172" t="s">
        <v>15</v>
      </c>
      <c r="B101" s="173" t="s">
        <v>16</v>
      </c>
      <c r="C101" s="174" t="s">
        <v>697</v>
      </c>
      <c r="D101" s="172" t="s">
        <v>446</v>
      </c>
      <c r="E101" s="172" t="s">
        <v>447</v>
      </c>
      <c r="F101" s="175" t="s">
        <v>651</v>
      </c>
      <c r="G101" s="176">
        <v>28648</v>
      </c>
      <c r="H101" s="177">
        <f t="shared" ca="1" si="6"/>
        <v>17532.925839583331</v>
      </c>
      <c r="I101" s="172" t="s">
        <v>448</v>
      </c>
      <c r="J101" s="173">
        <v>78540</v>
      </c>
      <c r="K101" s="172" t="s">
        <v>15</v>
      </c>
      <c r="L101" s="178">
        <v>635245697</v>
      </c>
      <c r="M101" s="178"/>
      <c r="N101" s="179" t="s">
        <v>449</v>
      </c>
      <c r="O101" s="179"/>
      <c r="P101" s="258" t="s">
        <v>870</v>
      </c>
      <c r="Q101" s="259">
        <v>0</v>
      </c>
      <c r="R101" s="180"/>
      <c r="S101" s="195"/>
      <c r="T101" s="183"/>
      <c r="U101" s="181"/>
      <c r="V101" s="181"/>
      <c r="W101" s="181"/>
      <c r="X101" s="181"/>
      <c r="Y101" s="181"/>
      <c r="Z101" s="181"/>
      <c r="AA101" s="182"/>
      <c r="AB101" s="182"/>
      <c r="AC101" s="182"/>
      <c r="AD101" s="193">
        <f t="shared" si="7"/>
        <v>0</v>
      </c>
    </row>
    <row r="102" spans="1:30">
      <c r="A102" s="172" t="s">
        <v>15</v>
      </c>
      <c r="B102" s="173" t="s">
        <v>21</v>
      </c>
      <c r="C102" s="174" t="s">
        <v>697</v>
      </c>
      <c r="D102" s="172" t="s">
        <v>412</v>
      </c>
      <c r="E102" s="172" t="s">
        <v>413</v>
      </c>
      <c r="F102" s="175" t="s">
        <v>680</v>
      </c>
      <c r="G102" s="176">
        <v>28622</v>
      </c>
      <c r="H102" s="177">
        <f t="shared" ca="1" si="6"/>
        <v>17558.925839583331</v>
      </c>
      <c r="I102" s="172" t="s">
        <v>414</v>
      </c>
      <c r="J102" s="173">
        <v>78540</v>
      </c>
      <c r="K102" s="172" t="s">
        <v>15</v>
      </c>
      <c r="L102" s="178">
        <v>660767790</v>
      </c>
      <c r="M102" s="178"/>
      <c r="N102" s="179" t="s">
        <v>415</v>
      </c>
      <c r="O102" s="179"/>
      <c r="P102" s="258"/>
      <c r="Q102" s="259"/>
      <c r="R102" s="180"/>
      <c r="S102" s="195"/>
      <c r="T102" s="183"/>
      <c r="U102" s="181"/>
      <c r="V102" s="181"/>
      <c r="W102" s="181"/>
      <c r="X102" s="181"/>
      <c r="Y102" s="181"/>
      <c r="Z102" s="181"/>
      <c r="AA102" s="182"/>
      <c r="AB102" s="182"/>
      <c r="AC102" s="182"/>
      <c r="AD102" s="193">
        <f t="shared" si="7"/>
        <v>0</v>
      </c>
    </row>
    <row r="103" spans="1:30">
      <c r="A103" s="172" t="s">
        <v>15</v>
      </c>
      <c r="B103" s="173" t="s">
        <v>21</v>
      </c>
      <c r="C103" s="174" t="s">
        <v>697</v>
      </c>
      <c r="D103" s="172" t="s">
        <v>195</v>
      </c>
      <c r="E103" s="172" t="s">
        <v>196</v>
      </c>
      <c r="F103" s="175" t="s">
        <v>200</v>
      </c>
      <c r="G103" s="176">
        <v>28600</v>
      </c>
      <c r="H103" s="177">
        <f t="shared" ca="1" si="6"/>
        <v>17580.925839583331</v>
      </c>
      <c r="I103" s="172" t="s">
        <v>198</v>
      </c>
      <c r="J103" s="173">
        <v>78510</v>
      </c>
      <c r="K103" s="172" t="s">
        <v>116</v>
      </c>
      <c r="L103" s="178">
        <v>616176840</v>
      </c>
      <c r="M103" s="178"/>
      <c r="N103" s="179" t="s">
        <v>197</v>
      </c>
      <c r="O103" s="179"/>
      <c r="P103" s="258"/>
      <c r="Q103" s="259"/>
      <c r="R103" s="180"/>
      <c r="S103" s="195"/>
      <c r="T103" s="183"/>
      <c r="U103" s="181"/>
      <c r="V103" s="181"/>
      <c r="W103" s="181"/>
      <c r="X103" s="181"/>
      <c r="Y103" s="181"/>
      <c r="Z103" s="181"/>
      <c r="AA103" s="182"/>
      <c r="AB103" s="182"/>
      <c r="AC103" s="182"/>
      <c r="AD103" s="193">
        <f t="shared" si="7"/>
        <v>0</v>
      </c>
    </row>
    <row r="104" spans="1:30">
      <c r="A104" s="172" t="s">
        <v>15</v>
      </c>
      <c r="B104" s="173" t="s">
        <v>16</v>
      </c>
      <c r="C104" s="174" t="s">
        <v>697</v>
      </c>
      <c r="D104" s="172" t="s">
        <v>90</v>
      </c>
      <c r="E104" s="172" t="s">
        <v>91</v>
      </c>
      <c r="F104" s="175" t="s">
        <v>606</v>
      </c>
      <c r="G104" s="176">
        <v>28224</v>
      </c>
      <c r="H104" s="177">
        <f t="shared" ca="1" si="6"/>
        <v>17956.925839583331</v>
      </c>
      <c r="I104" s="172" t="s">
        <v>40</v>
      </c>
      <c r="J104" s="173">
        <v>78480</v>
      </c>
      <c r="K104" s="172" t="s">
        <v>36</v>
      </c>
      <c r="L104" s="178">
        <v>620104284</v>
      </c>
      <c r="M104" s="178"/>
      <c r="N104" s="185" t="s">
        <v>708</v>
      </c>
      <c r="O104" s="185"/>
      <c r="P104" s="258"/>
      <c r="Q104" s="259"/>
      <c r="R104" s="180"/>
      <c r="S104" s="195"/>
      <c r="T104" s="183"/>
      <c r="U104" s="181"/>
      <c r="V104" s="181"/>
      <c r="W104" s="181"/>
      <c r="X104" s="181"/>
      <c r="Y104" s="181"/>
      <c r="Z104" s="181"/>
      <c r="AA104" s="182"/>
      <c r="AB104" s="182"/>
      <c r="AC104" s="182"/>
      <c r="AD104" s="193">
        <f t="shared" si="7"/>
        <v>0</v>
      </c>
    </row>
    <row r="105" spans="1:30">
      <c r="A105" s="172" t="s">
        <v>15</v>
      </c>
      <c r="B105" s="173" t="s">
        <v>21</v>
      </c>
      <c r="C105" s="174" t="s">
        <v>697</v>
      </c>
      <c r="D105" s="172" t="s">
        <v>419</v>
      </c>
      <c r="E105" s="172" t="s">
        <v>277</v>
      </c>
      <c r="F105" s="175" t="s">
        <v>622</v>
      </c>
      <c r="G105" s="176">
        <v>28028</v>
      </c>
      <c r="H105" s="177">
        <f t="shared" ca="1" si="6"/>
        <v>18152.925839583331</v>
      </c>
      <c r="I105" s="172" t="s">
        <v>420</v>
      </c>
      <c r="J105" s="173">
        <v>78480</v>
      </c>
      <c r="K105" s="172" t="s">
        <v>36</v>
      </c>
      <c r="L105" s="178">
        <v>664132620</v>
      </c>
      <c r="M105" s="178"/>
      <c r="N105" s="179" t="s">
        <v>421</v>
      </c>
      <c r="O105" s="179"/>
      <c r="P105" s="258" t="s">
        <v>871</v>
      </c>
      <c r="Q105" s="259">
        <v>0</v>
      </c>
      <c r="R105" s="180"/>
      <c r="S105" s="195"/>
      <c r="T105" s="183"/>
      <c r="U105" s="181"/>
      <c r="V105" s="181"/>
      <c r="W105" s="181"/>
      <c r="X105" s="181"/>
      <c r="Y105" s="181"/>
      <c r="Z105" s="181"/>
      <c r="AA105" s="182"/>
      <c r="AB105" s="182"/>
      <c r="AC105" s="182"/>
      <c r="AD105" s="193">
        <f t="shared" si="7"/>
        <v>0</v>
      </c>
    </row>
    <row r="106" spans="1:30">
      <c r="A106" s="172" t="s">
        <v>15</v>
      </c>
      <c r="B106" s="173" t="s">
        <v>21</v>
      </c>
      <c r="C106" s="174" t="s">
        <v>698</v>
      </c>
      <c r="D106" s="172" t="s">
        <v>53</v>
      </c>
      <c r="E106" s="172" t="s">
        <v>54</v>
      </c>
      <c r="F106" s="175" t="s">
        <v>55</v>
      </c>
      <c r="G106" s="176">
        <v>27226</v>
      </c>
      <c r="H106" s="177">
        <f t="shared" ca="1" si="6"/>
        <v>18954.925839583331</v>
      </c>
      <c r="I106" s="172" t="s">
        <v>56</v>
      </c>
      <c r="J106" s="173">
        <v>78820</v>
      </c>
      <c r="K106" s="172" t="s">
        <v>57</v>
      </c>
      <c r="L106" s="178">
        <v>601013280</v>
      </c>
      <c r="M106" s="178"/>
      <c r="N106" s="179" t="s">
        <v>58</v>
      </c>
      <c r="O106" s="179"/>
      <c r="P106" s="258"/>
      <c r="Q106" s="259"/>
      <c r="R106" s="180"/>
      <c r="S106" s="195"/>
      <c r="T106" s="183"/>
      <c r="U106" s="181"/>
      <c r="V106" s="181"/>
      <c r="W106" s="181"/>
      <c r="X106" s="181"/>
      <c r="Y106" s="181"/>
      <c r="Z106" s="181"/>
      <c r="AA106" s="182"/>
      <c r="AB106" s="182"/>
      <c r="AC106" s="182"/>
      <c r="AD106" s="193">
        <f t="shared" si="7"/>
        <v>0</v>
      </c>
    </row>
    <row r="107" spans="1:30">
      <c r="A107" s="172" t="s">
        <v>15</v>
      </c>
      <c r="B107" s="173" t="s">
        <v>16</v>
      </c>
      <c r="C107" s="174" t="s">
        <v>697</v>
      </c>
      <c r="D107" s="172" t="s">
        <v>363</v>
      </c>
      <c r="E107" s="172" t="s">
        <v>364</v>
      </c>
      <c r="F107" s="175" t="s">
        <v>365</v>
      </c>
      <c r="G107" s="176">
        <v>27089</v>
      </c>
      <c r="H107" s="177">
        <f t="shared" ca="1" si="6"/>
        <v>19091.925839583331</v>
      </c>
      <c r="I107" s="172" t="s">
        <v>366</v>
      </c>
      <c r="J107" s="173">
        <v>78540</v>
      </c>
      <c r="K107" s="172" t="s">
        <v>15</v>
      </c>
      <c r="L107" s="178">
        <v>685504956</v>
      </c>
      <c r="M107" s="178"/>
      <c r="N107" s="179" t="s">
        <v>367</v>
      </c>
      <c r="O107" s="179"/>
      <c r="P107" s="258"/>
      <c r="Q107" s="259"/>
      <c r="R107" s="180"/>
      <c r="S107" s="195"/>
      <c r="T107" s="183"/>
      <c r="U107" s="181"/>
      <c r="V107" s="181"/>
      <c r="W107" s="181"/>
      <c r="X107" s="181"/>
      <c r="Y107" s="181"/>
      <c r="Z107" s="181"/>
      <c r="AA107" s="182"/>
      <c r="AB107" s="182"/>
      <c r="AC107" s="182"/>
      <c r="AD107" s="193">
        <f t="shared" si="7"/>
        <v>0</v>
      </c>
    </row>
    <row r="108" spans="1:30">
      <c r="A108" s="197" t="s">
        <v>15</v>
      </c>
      <c r="B108" s="198" t="s">
        <v>21</v>
      </c>
      <c r="C108" s="199" t="s">
        <v>697</v>
      </c>
      <c r="D108" s="197" t="s">
        <v>818</v>
      </c>
      <c r="E108" s="197" t="s">
        <v>730</v>
      </c>
      <c r="F108" s="200" t="s">
        <v>741</v>
      </c>
      <c r="G108" s="201">
        <v>26830</v>
      </c>
      <c r="H108" s="202">
        <f t="shared" ca="1" si="6"/>
        <v>19350.925839583331</v>
      </c>
      <c r="I108" s="439" t="s">
        <v>866</v>
      </c>
      <c r="J108" s="198">
        <v>78650</v>
      </c>
      <c r="K108" s="197" t="s">
        <v>742</v>
      </c>
      <c r="L108" s="203">
        <v>663950673</v>
      </c>
      <c r="M108" s="203"/>
      <c r="N108" s="204" t="s">
        <v>731</v>
      </c>
      <c r="O108" s="204"/>
      <c r="P108" s="241" t="s">
        <v>871</v>
      </c>
      <c r="Q108" s="242">
        <v>0</v>
      </c>
      <c r="R108" s="205">
        <v>44732</v>
      </c>
      <c r="S108" s="212">
        <v>0</v>
      </c>
      <c r="T108" s="207"/>
      <c r="U108" s="206"/>
      <c r="V108" s="206"/>
      <c r="W108" s="206"/>
      <c r="X108" s="206"/>
      <c r="Y108" s="206"/>
      <c r="Z108" s="206"/>
      <c r="AA108" s="208"/>
      <c r="AB108" s="208"/>
      <c r="AC108" s="208"/>
      <c r="AD108" s="211">
        <f t="shared" si="7"/>
        <v>0</v>
      </c>
    </row>
    <row r="109" spans="1:30" s="31" customFormat="1">
      <c r="A109" s="172" t="s">
        <v>15</v>
      </c>
      <c r="B109" s="173" t="s">
        <v>21</v>
      </c>
      <c r="C109" s="174" t="s">
        <v>698</v>
      </c>
      <c r="D109" s="172" t="s">
        <v>136</v>
      </c>
      <c r="E109" s="172" t="s">
        <v>137</v>
      </c>
      <c r="F109" s="175" t="s">
        <v>138</v>
      </c>
      <c r="G109" s="176">
        <v>26149</v>
      </c>
      <c r="H109" s="177">
        <f t="shared" ca="1" si="6"/>
        <v>20031.925839583331</v>
      </c>
      <c r="I109" s="172" t="s">
        <v>139</v>
      </c>
      <c r="J109" s="173">
        <v>78540</v>
      </c>
      <c r="K109" s="172" t="s">
        <v>15</v>
      </c>
      <c r="L109" s="178">
        <v>619882367</v>
      </c>
      <c r="M109" s="178"/>
      <c r="N109" s="179" t="s">
        <v>140</v>
      </c>
      <c r="O109" s="179"/>
      <c r="P109" s="258"/>
      <c r="Q109" s="259"/>
      <c r="R109" s="180"/>
      <c r="S109" s="195"/>
      <c r="T109" s="183"/>
      <c r="U109" s="181"/>
      <c r="V109" s="181"/>
      <c r="W109" s="181"/>
      <c r="X109" s="181"/>
      <c r="Y109" s="181"/>
      <c r="Z109" s="181"/>
      <c r="AA109" s="182"/>
      <c r="AB109" s="182"/>
      <c r="AC109" s="182"/>
      <c r="AD109" s="193">
        <f t="shared" si="7"/>
        <v>0</v>
      </c>
    </row>
    <row r="110" spans="1:30">
      <c r="A110" s="172" t="s">
        <v>15</v>
      </c>
      <c r="B110" s="173" t="s">
        <v>16</v>
      </c>
      <c r="C110" s="174" t="s">
        <v>697</v>
      </c>
      <c r="D110" s="172" t="s">
        <v>210</v>
      </c>
      <c r="E110" s="172" t="s">
        <v>211</v>
      </c>
      <c r="F110" s="175" t="s">
        <v>212</v>
      </c>
      <c r="G110" s="176">
        <v>26128</v>
      </c>
      <c r="H110" s="177">
        <f t="shared" ca="1" si="6"/>
        <v>20052.925839583331</v>
      </c>
      <c r="I110" s="172" t="s">
        <v>556</v>
      </c>
      <c r="J110" s="173">
        <v>78630</v>
      </c>
      <c r="K110" s="172" t="s">
        <v>403</v>
      </c>
      <c r="L110" s="178">
        <v>676126004</v>
      </c>
      <c r="M110" s="178"/>
      <c r="N110" s="179" t="s">
        <v>213</v>
      </c>
      <c r="O110" s="179"/>
      <c r="P110" s="258"/>
      <c r="Q110" s="259"/>
      <c r="R110" s="180"/>
      <c r="S110" s="195"/>
      <c r="T110" s="183"/>
      <c r="U110" s="181"/>
      <c r="V110" s="181"/>
      <c r="W110" s="181"/>
      <c r="X110" s="181"/>
      <c r="Y110" s="181"/>
      <c r="Z110" s="181"/>
      <c r="AA110" s="182"/>
      <c r="AB110" s="182"/>
      <c r="AC110" s="182"/>
      <c r="AD110" s="193">
        <f t="shared" si="7"/>
        <v>0</v>
      </c>
    </row>
    <row r="111" spans="1:30">
      <c r="A111" s="172" t="s">
        <v>15</v>
      </c>
      <c r="B111" s="173" t="s">
        <v>21</v>
      </c>
      <c r="C111" s="174" t="s">
        <v>697</v>
      </c>
      <c r="D111" s="172" t="s">
        <v>217</v>
      </c>
      <c r="E111" s="172" t="s">
        <v>218</v>
      </c>
      <c r="F111" s="175" t="s">
        <v>659</v>
      </c>
      <c r="G111" s="176">
        <v>25679</v>
      </c>
      <c r="H111" s="177">
        <f t="shared" ca="1" si="6"/>
        <v>20501.925839583331</v>
      </c>
      <c r="I111" s="172" t="s">
        <v>219</v>
      </c>
      <c r="J111" s="173">
        <v>78740</v>
      </c>
      <c r="K111" s="172" t="s">
        <v>220</v>
      </c>
      <c r="L111" s="178">
        <v>612076599</v>
      </c>
      <c r="M111" s="178"/>
      <c r="N111" s="179" t="s">
        <v>222</v>
      </c>
      <c r="O111" s="179"/>
      <c r="P111" s="258"/>
      <c r="Q111" s="259"/>
      <c r="R111" s="180"/>
      <c r="S111" s="195"/>
      <c r="T111" s="183"/>
      <c r="U111" s="181"/>
      <c r="V111" s="181"/>
      <c r="W111" s="181"/>
      <c r="X111" s="181"/>
      <c r="Y111" s="181"/>
      <c r="Z111" s="181"/>
      <c r="AA111" s="182"/>
      <c r="AB111" s="182"/>
      <c r="AC111" s="182"/>
      <c r="AD111" s="193">
        <f t="shared" si="7"/>
        <v>0</v>
      </c>
    </row>
    <row r="112" spans="1:30">
      <c r="A112" s="172" t="s">
        <v>15</v>
      </c>
      <c r="B112" s="173" t="s">
        <v>16</v>
      </c>
      <c r="C112" s="174" t="s">
        <v>697</v>
      </c>
      <c r="D112" s="172" t="s">
        <v>79</v>
      </c>
      <c r="E112" s="172" t="s">
        <v>80</v>
      </c>
      <c r="F112" s="175" t="s">
        <v>676</v>
      </c>
      <c r="G112" s="176">
        <v>25024</v>
      </c>
      <c r="H112" s="177">
        <f t="shared" ca="1" si="6"/>
        <v>21156.925839583331</v>
      </c>
      <c r="I112" s="172" t="s">
        <v>81</v>
      </c>
      <c r="J112" s="173">
        <v>78540</v>
      </c>
      <c r="K112" s="172" t="s">
        <v>15</v>
      </c>
      <c r="L112" s="178">
        <v>612305228</v>
      </c>
      <c r="M112" s="178"/>
      <c r="N112" s="179" t="s">
        <v>82</v>
      </c>
      <c r="O112" s="179"/>
      <c r="P112" s="258"/>
      <c r="Q112" s="259"/>
      <c r="R112" s="180"/>
      <c r="S112" s="195"/>
      <c r="T112" s="183"/>
      <c r="U112" s="181"/>
      <c r="V112" s="181"/>
      <c r="W112" s="181"/>
      <c r="X112" s="181"/>
      <c r="Y112" s="181"/>
      <c r="Z112" s="181"/>
      <c r="AA112" s="182"/>
      <c r="AB112" s="182"/>
      <c r="AC112" s="182"/>
      <c r="AD112" s="193">
        <f t="shared" si="7"/>
        <v>0</v>
      </c>
    </row>
    <row r="113" spans="1:30">
      <c r="A113" s="172" t="s">
        <v>15</v>
      </c>
      <c r="B113" s="173" t="s">
        <v>21</v>
      </c>
      <c r="C113" s="174" t="s">
        <v>697</v>
      </c>
      <c r="D113" s="172" t="s">
        <v>531</v>
      </c>
      <c r="E113" s="172" t="s">
        <v>532</v>
      </c>
      <c r="F113" s="175" t="s">
        <v>629</v>
      </c>
      <c r="G113" s="176">
        <v>24328</v>
      </c>
      <c r="H113" s="177">
        <f t="shared" ca="1" si="6"/>
        <v>21852.925839583331</v>
      </c>
      <c r="I113" s="172" t="s">
        <v>534</v>
      </c>
      <c r="J113" s="173">
        <v>78510</v>
      </c>
      <c r="K113" s="172" t="s">
        <v>116</v>
      </c>
      <c r="L113" s="178">
        <v>631699467</v>
      </c>
      <c r="M113" s="178"/>
      <c r="N113" s="179" t="s">
        <v>535</v>
      </c>
      <c r="O113" s="179"/>
      <c r="P113" s="258"/>
      <c r="Q113" s="259"/>
      <c r="R113" s="180"/>
      <c r="S113" s="195"/>
      <c r="T113" s="183"/>
      <c r="U113" s="181"/>
      <c r="V113" s="181"/>
      <c r="W113" s="181"/>
      <c r="X113" s="181"/>
      <c r="Y113" s="181"/>
      <c r="Z113" s="181"/>
      <c r="AA113" s="182"/>
      <c r="AB113" s="182"/>
      <c r="AC113" s="182"/>
      <c r="AD113" s="193">
        <f t="shared" si="7"/>
        <v>0</v>
      </c>
    </row>
    <row r="114" spans="1:30">
      <c r="A114" s="172" t="s">
        <v>15</v>
      </c>
      <c r="B114" s="173" t="s">
        <v>16</v>
      </c>
      <c r="C114" s="174" t="s">
        <v>698</v>
      </c>
      <c r="D114" s="172" t="s">
        <v>266</v>
      </c>
      <c r="E114" s="172" t="s">
        <v>267</v>
      </c>
      <c r="F114" s="175" t="s">
        <v>617</v>
      </c>
      <c r="G114" s="176">
        <v>24278</v>
      </c>
      <c r="H114" s="177">
        <f t="shared" ca="1" si="6"/>
        <v>21902.925839583331</v>
      </c>
      <c r="I114" s="172" t="s">
        <v>268</v>
      </c>
      <c r="J114" s="173">
        <v>78510</v>
      </c>
      <c r="K114" s="172" t="s">
        <v>116</v>
      </c>
      <c r="L114" s="178">
        <v>681180330</v>
      </c>
      <c r="M114" s="178"/>
      <c r="N114" s="179" t="s">
        <v>269</v>
      </c>
      <c r="O114" s="179"/>
      <c r="P114" s="258"/>
      <c r="Q114" s="259"/>
      <c r="R114" s="180"/>
      <c r="S114" s="195"/>
      <c r="T114" s="183"/>
      <c r="U114" s="181"/>
      <c r="V114" s="181"/>
      <c r="W114" s="181"/>
      <c r="X114" s="181"/>
      <c r="Y114" s="181"/>
      <c r="Z114" s="181"/>
      <c r="AA114" s="182"/>
      <c r="AB114" s="182"/>
      <c r="AC114" s="182"/>
      <c r="AD114" s="193">
        <f t="shared" si="7"/>
        <v>0</v>
      </c>
    </row>
    <row r="115" spans="1:30">
      <c r="A115" s="172" t="s">
        <v>15</v>
      </c>
      <c r="B115" s="173" t="s">
        <v>21</v>
      </c>
      <c r="C115" s="174" t="s">
        <v>697</v>
      </c>
      <c r="D115" s="172" t="s">
        <v>450</v>
      </c>
      <c r="E115" s="172" t="s">
        <v>251</v>
      </c>
      <c r="F115" s="175" t="s">
        <v>586</v>
      </c>
      <c r="G115" s="176">
        <v>24110</v>
      </c>
      <c r="H115" s="177">
        <f t="shared" ca="1" si="6"/>
        <v>22070.925839583331</v>
      </c>
      <c r="I115" s="172" t="s">
        <v>452</v>
      </c>
      <c r="J115" s="173">
        <v>78540</v>
      </c>
      <c r="K115" s="172" t="s">
        <v>15</v>
      </c>
      <c r="L115" s="178"/>
      <c r="M115" s="178"/>
      <c r="N115" s="179" t="s">
        <v>495</v>
      </c>
      <c r="O115" s="179"/>
      <c r="P115" s="258"/>
      <c r="Q115" s="259"/>
      <c r="R115" s="180"/>
      <c r="S115" s="195"/>
      <c r="T115" s="183"/>
      <c r="U115" s="181"/>
      <c r="V115" s="181"/>
      <c r="W115" s="181"/>
      <c r="X115" s="181"/>
      <c r="Y115" s="181"/>
      <c r="Z115" s="181"/>
      <c r="AA115" s="182"/>
      <c r="AB115" s="182"/>
      <c r="AC115" s="182"/>
      <c r="AD115" s="193">
        <f t="shared" si="7"/>
        <v>0</v>
      </c>
    </row>
    <row r="116" spans="1:30">
      <c r="A116" s="172" t="s">
        <v>15</v>
      </c>
      <c r="B116" s="173" t="s">
        <v>21</v>
      </c>
      <c r="C116" s="174" t="s">
        <v>697</v>
      </c>
      <c r="D116" s="172" t="s">
        <v>453</v>
      </c>
      <c r="E116" s="172" t="s">
        <v>211</v>
      </c>
      <c r="F116" s="175" t="s">
        <v>454</v>
      </c>
      <c r="G116" s="176">
        <v>24097</v>
      </c>
      <c r="H116" s="177">
        <f t="shared" ca="1" si="6"/>
        <v>22083.925839583331</v>
      </c>
      <c r="I116" s="172" t="s">
        <v>456</v>
      </c>
      <c r="J116" s="173">
        <v>78510</v>
      </c>
      <c r="K116" s="172" t="s">
        <v>116</v>
      </c>
      <c r="L116" s="178">
        <v>626912754</v>
      </c>
      <c r="M116" s="178"/>
      <c r="N116" s="179" t="s">
        <v>455</v>
      </c>
      <c r="O116" s="179"/>
      <c r="P116" s="258"/>
      <c r="Q116" s="259"/>
      <c r="R116" s="180"/>
      <c r="S116" s="195"/>
      <c r="T116" s="183"/>
      <c r="U116" s="181"/>
      <c r="V116" s="181"/>
      <c r="W116" s="181"/>
      <c r="X116" s="181"/>
      <c r="Y116" s="181"/>
      <c r="Z116" s="181"/>
      <c r="AA116" s="182"/>
      <c r="AB116" s="182"/>
      <c r="AC116" s="182"/>
      <c r="AD116" s="193">
        <f t="shared" si="7"/>
        <v>0</v>
      </c>
    </row>
    <row r="117" spans="1:30">
      <c r="A117" s="172" t="s">
        <v>15</v>
      </c>
      <c r="B117" s="173" t="s">
        <v>21</v>
      </c>
      <c r="C117" s="174" t="s">
        <v>697</v>
      </c>
      <c r="D117" s="172" t="s">
        <v>729</v>
      </c>
      <c r="E117" s="172" t="s">
        <v>727</v>
      </c>
      <c r="F117" s="175" t="s">
        <v>743</v>
      </c>
      <c r="G117" s="176">
        <v>23620</v>
      </c>
      <c r="H117" s="177">
        <f t="shared" ca="1" si="6"/>
        <v>22560.925839583331</v>
      </c>
      <c r="I117" s="172" t="s">
        <v>750</v>
      </c>
      <c r="J117" s="173">
        <v>78410</v>
      </c>
      <c r="K117" s="172" t="s">
        <v>744</v>
      </c>
      <c r="L117" s="178">
        <v>682209917</v>
      </c>
      <c r="M117" s="178"/>
      <c r="N117" s="185" t="s">
        <v>728</v>
      </c>
      <c r="O117" s="185"/>
      <c r="P117" s="258"/>
      <c r="Q117" s="259"/>
      <c r="R117" s="180"/>
      <c r="S117" s="195"/>
      <c r="T117" s="183"/>
      <c r="U117" s="181"/>
      <c r="V117" s="181"/>
      <c r="W117" s="181"/>
      <c r="X117" s="181"/>
      <c r="Y117" s="181"/>
      <c r="Z117" s="181"/>
      <c r="AA117" s="182"/>
      <c r="AB117" s="182"/>
      <c r="AC117" s="182"/>
      <c r="AD117" s="193">
        <f t="shared" si="7"/>
        <v>0</v>
      </c>
    </row>
    <row r="118" spans="1:30">
      <c r="A118" s="172" t="s">
        <v>15</v>
      </c>
      <c r="B118" s="173" t="s">
        <v>21</v>
      </c>
      <c r="C118" s="174" t="s">
        <v>697</v>
      </c>
      <c r="D118" s="172" t="s">
        <v>527</v>
      </c>
      <c r="E118" s="172" t="s">
        <v>533</v>
      </c>
      <c r="F118" s="175" t="s">
        <v>670</v>
      </c>
      <c r="G118" s="176">
        <v>23461</v>
      </c>
      <c r="H118" s="177">
        <f t="shared" ca="1" si="6"/>
        <v>22719.925839583331</v>
      </c>
      <c r="I118" s="172" t="s">
        <v>528</v>
      </c>
      <c r="J118" s="173">
        <v>78240</v>
      </c>
      <c r="K118" s="172" t="s">
        <v>529</v>
      </c>
      <c r="L118" s="178">
        <v>612712791</v>
      </c>
      <c r="M118" s="178"/>
      <c r="N118" s="179" t="s">
        <v>530</v>
      </c>
      <c r="O118" s="179"/>
      <c r="P118" s="258"/>
      <c r="Q118" s="259"/>
      <c r="R118" s="180"/>
      <c r="S118" s="195"/>
      <c r="T118" s="183"/>
      <c r="U118" s="181"/>
      <c r="V118" s="181"/>
      <c r="W118" s="181"/>
      <c r="X118" s="181"/>
      <c r="Y118" s="181"/>
      <c r="Z118" s="181"/>
      <c r="AA118" s="182"/>
      <c r="AB118" s="182"/>
      <c r="AC118" s="182"/>
      <c r="AD118" s="193">
        <f t="shared" si="7"/>
        <v>0</v>
      </c>
    </row>
    <row r="119" spans="1:30">
      <c r="A119" s="172" t="s">
        <v>15</v>
      </c>
      <c r="B119" s="173" t="s">
        <v>21</v>
      </c>
      <c r="C119" s="174" t="s">
        <v>698</v>
      </c>
      <c r="D119" s="172" t="s">
        <v>308</v>
      </c>
      <c r="E119" s="172" t="s">
        <v>309</v>
      </c>
      <c r="F119" s="175" t="s">
        <v>310</v>
      </c>
      <c r="G119" s="176">
        <v>23417</v>
      </c>
      <c r="H119" s="177">
        <f t="shared" ca="1" si="6"/>
        <v>22763.925839583331</v>
      </c>
      <c r="I119" s="172" t="s">
        <v>311</v>
      </c>
      <c r="J119" s="173">
        <v>78600</v>
      </c>
      <c r="K119" s="172" t="s">
        <v>312</v>
      </c>
      <c r="L119" s="178">
        <v>648865937</v>
      </c>
      <c r="M119" s="178"/>
      <c r="N119" s="179" t="s">
        <v>313</v>
      </c>
      <c r="O119" s="179"/>
      <c r="P119" s="258"/>
      <c r="Q119" s="259"/>
      <c r="R119" s="180"/>
      <c r="S119" s="195"/>
      <c r="T119" s="183"/>
      <c r="U119" s="181"/>
      <c r="V119" s="181"/>
      <c r="W119" s="181"/>
      <c r="X119" s="181"/>
      <c r="Y119" s="181"/>
      <c r="Z119" s="181"/>
      <c r="AA119" s="182"/>
      <c r="AB119" s="182"/>
      <c r="AC119" s="182"/>
      <c r="AD119" s="193">
        <f t="shared" si="7"/>
        <v>0</v>
      </c>
    </row>
    <row r="120" spans="1:30">
      <c r="A120" s="172" t="s">
        <v>15</v>
      </c>
      <c r="B120" s="173" t="s">
        <v>21</v>
      </c>
      <c r="C120" s="174" t="s">
        <v>698</v>
      </c>
      <c r="D120" s="172" t="s">
        <v>42</v>
      </c>
      <c r="E120" s="172" t="s">
        <v>51</v>
      </c>
      <c r="F120" s="173" t="s">
        <v>52</v>
      </c>
      <c r="G120" s="176">
        <v>23301</v>
      </c>
      <c r="H120" s="177">
        <f t="shared" ca="1" si="6"/>
        <v>22879.925839583331</v>
      </c>
      <c r="I120" s="172" t="s">
        <v>45</v>
      </c>
      <c r="J120" s="173">
        <v>78680</v>
      </c>
      <c r="K120" s="172" t="s">
        <v>46</v>
      </c>
      <c r="L120" s="178">
        <v>682067001</v>
      </c>
      <c r="M120" s="178">
        <v>130953269</v>
      </c>
      <c r="N120" s="185" t="s">
        <v>703</v>
      </c>
      <c r="O120" s="185"/>
      <c r="P120" s="258"/>
      <c r="Q120" s="259"/>
      <c r="R120" s="180"/>
      <c r="S120" s="195"/>
      <c r="T120" s="183"/>
      <c r="U120" s="181"/>
      <c r="V120" s="181"/>
      <c r="W120" s="181"/>
      <c r="X120" s="181"/>
      <c r="Y120" s="181"/>
      <c r="Z120" s="181"/>
      <c r="AA120" s="182"/>
      <c r="AB120" s="182"/>
      <c r="AC120" s="182"/>
      <c r="AD120" s="193">
        <f t="shared" si="7"/>
        <v>0</v>
      </c>
    </row>
    <row r="121" spans="1:30">
      <c r="A121" s="172" t="s">
        <v>15</v>
      </c>
      <c r="B121" s="173" t="s">
        <v>21</v>
      </c>
      <c r="C121" s="174" t="s">
        <v>697</v>
      </c>
      <c r="D121" s="172" t="s">
        <v>417</v>
      </c>
      <c r="E121" s="172" t="s">
        <v>416</v>
      </c>
      <c r="F121" s="175" t="s">
        <v>630</v>
      </c>
      <c r="G121" s="176">
        <v>22766</v>
      </c>
      <c r="H121" s="177">
        <f t="shared" ca="1" si="6"/>
        <v>23414.925839583331</v>
      </c>
      <c r="I121" s="172" t="s">
        <v>418</v>
      </c>
      <c r="J121" s="173">
        <v>78480</v>
      </c>
      <c r="K121" s="172" t="s">
        <v>36</v>
      </c>
      <c r="L121" s="178">
        <v>609414408</v>
      </c>
      <c r="M121" s="178"/>
      <c r="N121" s="185" t="s">
        <v>745</v>
      </c>
      <c r="O121" s="185"/>
      <c r="P121" s="258"/>
      <c r="Q121" s="259"/>
      <c r="R121" s="180"/>
      <c r="S121" s="195"/>
      <c r="T121" s="183"/>
      <c r="U121" s="181"/>
      <c r="V121" s="181"/>
      <c r="W121" s="181"/>
      <c r="X121" s="181"/>
      <c r="Y121" s="181"/>
      <c r="Z121" s="181"/>
      <c r="AA121" s="182"/>
      <c r="AB121" s="182"/>
      <c r="AC121" s="182"/>
      <c r="AD121" s="193">
        <f t="shared" si="7"/>
        <v>0</v>
      </c>
    </row>
    <row r="122" spans="1:30">
      <c r="A122" s="172" t="s">
        <v>15</v>
      </c>
      <c r="B122" s="173" t="s">
        <v>21</v>
      </c>
      <c r="C122" s="174" t="s">
        <v>697</v>
      </c>
      <c r="D122" s="172" t="s">
        <v>42</v>
      </c>
      <c r="E122" s="172" t="s">
        <v>43</v>
      </c>
      <c r="F122" s="173" t="s">
        <v>44</v>
      </c>
      <c r="G122" s="176">
        <v>22329</v>
      </c>
      <c r="H122" s="177">
        <f t="shared" ca="1" si="6"/>
        <v>23851.925839583331</v>
      </c>
      <c r="I122" s="172" t="s">
        <v>45</v>
      </c>
      <c r="J122" s="173">
        <v>78680</v>
      </c>
      <c r="K122" s="172" t="s">
        <v>46</v>
      </c>
      <c r="L122" s="178">
        <v>607900516</v>
      </c>
      <c r="M122" s="178">
        <v>130953269</v>
      </c>
      <c r="N122" s="179" t="s">
        <v>47</v>
      </c>
      <c r="O122" s="179"/>
      <c r="P122" s="258"/>
      <c r="Q122" s="259"/>
      <c r="R122" s="180"/>
      <c r="S122" s="195"/>
      <c r="T122" s="183"/>
      <c r="U122" s="181"/>
      <c r="V122" s="181"/>
      <c r="W122" s="181"/>
      <c r="X122" s="181"/>
      <c r="Y122" s="181"/>
      <c r="Z122" s="181"/>
      <c r="AA122" s="182"/>
      <c r="AB122" s="182"/>
      <c r="AC122" s="182"/>
      <c r="AD122" s="193">
        <f t="shared" si="7"/>
        <v>0</v>
      </c>
    </row>
    <row r="123" spans="1:30">
      <c r="A123" s="172" t="s">
        <v>15</v>
      </c>
      <c r="B123" s="173" t="s">
        <v>21</v>
      </c>
      <c r="C123" s="174" t="s">
        <v>697</v>
      </c>
      <c r="D123" s="172" t="s">
        <v>511</v>
      </c>
      <c r="E123" s="172" t="s">
        <v>218</v>
      </c>
      <c r="F123" s="175" t="s">
        <v>591</v>
      </c>
      <c r="G123" s="176">
        <v>22249</v>
      </c>
      <c r="H123" s="177">
        <f t="shared" ca="1" si="6"/>
        <v>23931.925839583331</v>
      </c>
      <c r="I123" s="172" t="s">
        <v>515</v>
      </c>
      <c r="J123" s="173">
        <v>78540</v>
      </c>
      <c r="K123" s="172" t="s">
        <v>15</v>
      </c>
      <c r="L123" s="178">
        <v>614174060</v>
      </c>
      <c r="M123" s="178"/>
      <c r="N123" s="179" t="s">
        <v>512</v>
      </c>
      <c r="O123" s="179"/>
      <c r="P123" s="258"/>
      <c r="Q123" s="259"/>
      <c r="R123" s="180"/>
      <c r="S123" s="195"/>
      <c r="T123" s="183"/>
      <c r="U123" s="181"/>
      <c r="V123" s="181"/>
      <c r="W123" s="181"/>
      <c r="X123" s="181"/>
      <c r="Y123" s="181"/>
      <c r="Z123" s="181"/>
      <c r="AA123" s="182"/>
      <c r="AB123" s="182"/>
      <c r="AC123" s="182"/>
      <c r="AD123" s="193">
        <f t="shared" si="7"/>
        <v>0</v>
      </c>
    </row>
    <row r="124" spans="1:30">
      <c r="A124" s="172" t="s">
        <v>15</v>
      </c>
      <c r="B124" s="173" t="s">
        <v>21</v>
      </c>
      <c r="C124" s="174" t="s">
        <v>697</v>
      </c>
      <c r="D124" s="172" t="s">
        <v>417</v>
      </c>
      <c r="E124" s="172" t="s">
        <v>7</v>
      </c>
      <c r="F124" s="175" t="s">
        <v>443</v>
      </c>
      <c r="G124" s="176">
        <v>21955</v>
      </c>
      <c r="H124" s="177">
        <f t="shared" ca="1" si="6"/>
        <v>24225.925839583331</v>
      </c>
      <c r="I124" s="172" t="s">
        <v>445</v>
      </c>
      <c r="J124" s="173">
        <v>78540</v>
      </c>
      <c r="K124" s="172" t="s">
        <v>15</v>
      </c>
      <c r="L124" s="178">
        <v>673508338</v>
      </c>
      <c r="M124" s="178"/>
      <c r="N124" s="179" t="s">
        <v>444</v>
      </c>
      <c r="O124" s="179"/>
      <c r="P124" s="258"/>
      <c r="Q124" s="259"/>
      <c r="R124" s="180"/>
      <c r="S124" s="195"/>
      <c r="T124" s="183"/>
      <c r="U124" s="181"/>
      <c r="V124" s="181"/>
      <c r="W124" s="181"/>
      <c r="X124" s="181"/>
      <c r="Y124" s="181"/>
      <c r="Z124" s="181"/>
      <c r="AA124" s="182"/>
      <c r="AB124" s="182"/>
      <c r="AC124" s="182"/>
      <c r="AD124" s="193">
        <f t="shared" si="7"/>
        <v>0</v>
      </c>
    </row>
    <row r="125" spans="1:30">
      <c r="A125" s="172" t="s">
        <v>15</v>
      </c>
      <c r="B125" s="173" t="s">
        <v>21</v>
      </c>
      <c r="C125" s="174" t="s">
        <v>697</v>
      </c>
      <c r="D125" s="172" t="s">
        <v>145</v>
      </c>
      <c r="E125" s="172" t="s">
        <v>146</v>
      </c>
      <c r="F125" s="175" t="s">
        <v>147</v>
      </c>
      <c r="G125" s="176">
        <v>21701</v>
      </c>
      <c r="H125" s="177">
        <f t="shared" ca="1" si="6"/>
        <v>24479.925839583331</v>
      </c>
      <c r="I125" s="172" t="s">
        <v>148</v>
      </c>
      <c r="J125" s="173">
        <v>78510</v>
      </c>
      <c r="K125" s="172" t="s">
        <v>149</v>
      </c>
      <c r="L125" s="178">
        <v>667855605</v>
      </c>
      <c r="M125" s="178"/>
      <c r="N125" s="185" t="s">
        <v>709</v>
      </c>
      <c r="O125" s="185"/>
      <c r="P125" s="258"/>
      <c r="Q125" s="259"/>
      <c r="R125" s="180"/>
      <c r="S125" s="195"/>
      <c r="T125" s="183"/>
      <c r="U125" s="181"/>
      <c r="V125" s="181"/>
      <c r="W125" s="181"/>
      <c r="X125" s="181"/>
      <c r="Y125" s="181"/>
      <c r="Z125" s="181"/>
      <c r="AA125" s="182"/>
      <c r="AB125" s="182"/>
      <c r="AC125" s="182"/>
      <c r="AD125" s="193">
        <f t="shared" si="7"/>
        <v>0</v>
      </c>
    </row>
    <row r="126" spans="1:30">
      <c r="A126" s="172" t="s">
        <v>15</v>
      </c>
      <c r="B126" s="173" t="s">
        <v>21</v>
      </c>
      <c r="C126" s="174" t="s">
        <v>697</v>
      </c>
      <c r="D126" s="172" t="s">
        <v>437</v>
      </c>
      <c r="E126" s="172" t="s">
        <v>438</v>
      </c>
      <c r="F126" s="175" t="s">
        <v>439</v>
      </c>
      <c r="G126" s="176">
        <v>21545</v>
      </c>
      <c r="H126" s="177">
        <f t="shared" ca="1" si="6"/>
        <v>24635.925839583331</v>
      </c>
      <c r="I126" s="172" t="s">
        <v>441</v>
      </c>
      <c r="J126" s="173">
        <v>78300</v>
      </c>
      <c r="K126" s="172" t="s">
        <v>442</v>
      </c>
      <c r="L126" s="225">
        <v>646442698</v>
      </c>
      <c r="M126" s="178"/>
      <c r="N126" s="179" t="s">
        <v>440</v>
      </c>
      <c r="O126" s="179"/>
      <c r="P126" s="258"/>
      <c r="Q126" s="259"/>
      <c r="R126" s="180"/>
      <c r="S126" s="195"/>
      <c r="T126" s="183"/>
      <c r="U126" s="181"/>
      <c r="V126" s="181"/>
      <c r="W126" s="181"/>
      <c r="X126" s="181"/>
      <c r="Y126" s="181"/>
      <c r="Z126" s="181"/>
      <c r="AA126" s="182"/>
      <c r="AB126" s="182"/>
      <c r="AC126" s="182"/>
      <c r="AD126" s="193">
        <f t="shared" si="7"/>
        <v>0</v>
      </c>
    </row>
    <row r="127" spans="1:30">
      <c r="A127" s="197" t="s">
        <v>15</v>
      </c>
      <c r="B127" s="198" t="s">
        <v>21</v>
      </c>
      <c r="C127" s="199" t="s">
        <v>697</v>
      </c>
      <c r="D127" s="438" t="s">
        <v>175</v>
      </c>
      <c r="E127" s="197" t="s">
        <v>176</v>
      </c>
      <c r="F127" s="200" t="s">
        <v>621</v>
      </c>
      <c r="G127" s="201">
        <v>20994</v>
      </c>
      <c r="H127" s="202">
        <f t="shared" ca="1" si="6"/>
        <v>25186.925839583331</v>
      </c>
      <c r="I127" s="197" t="s">
        <v>177</v>
      </c>
      <c r="J127" s="198">
        <v>78630</v>
      </c>
      <c r="K127" s="197" t="s">
        <v>13</v>
      </c>
      <c r="L127" s="203">
        <v>634167659</v>
      </c>
      <c r="M127" s="203"/>
      <c r="N127" s="204" t="s">
        <v>178</v>
      </c>
      <c r="O127" s="210"/>
      <c r="P127" s="241" t="s">
        <v>872</v>
      </c>
      <c r="Q127" s="242">
        <v>0</v>
      </c>
      <c r="R127" s="205"/>
      <c r="S127" s="212">
        <v>0</v>
      </c>
      <c r="T127" s="207"/>
      <c r="U127" s="206"/>
      <c r="V127" s="206"/>
      <c r="W127" s="206"/>
      <c r="X127" s="206"/>
      <c r="Y127" s="206"/>
      <c r="Z127" s="206"/>
      <c r="AA127" s="208"/>
      <c r="AB127" s="208"/>
      <c r="AC127" s="208"/>
      <c r="AD127" s="211">
        <f t="shared" si="7"/>
        <v>0</v>
      </c>
    </row>
    <row r="128" spans="1:30">
      <c r="A128" s="197" t="s">
        <v>15</v>
      </c>
      <c r="B128" s="198" t="s">
        <v>21</v>
      </c>
      <c r="C128" s="199" t="s">
        <v>697</v>
      </c>
      <c r="D128" s="197" t="s">
        <v>560</v>
      </c>
      <c r="E128" s="197" t="s">
        <v>43</v>
      </c>
      <c r="F128" s="200" t="s">
        <v>645</v>
      </c>
      <c r="G128" s="201">
        <v>20035</v>
      </c>
      <c r="H128" s="202">
        <f t="shared" ca="1" si="6"/>
        <v>26145.925839583331</v>
      </c>
      <c r="I128" s="197"/>
      <c r="J128" s="198">
        <v>78510</v>
      </c>
      <c r="K128" s="197" t="s">
        <v>116</v>
      </c>
      <c r="L128" s="203">
        <v>610113211</v>
      </c>
      <c r="M128" s="203"/>
      <c r="N128" s="204" t="s">
        <v>702</v>
      </c>
      <c r="O128" s="204"/>
      <c r="P128" s="241" t="s">
        <v>871</v>
      </c>
      <c r="Q128" s="242">
        <v>0</v>
      </c>
      <c r="R128" s="205"/>
      <c r="S128" s="212">
        <v>0</v>
      </c>
      <c r="T128" s="207"/>
      <c r="U128" s="206"/>
      <c r="V128" s="206"/>
      <c r="W128" s="206"/>
      <c r="X128" s="206"/>
      <c r="Y128" s="206"/>
      <c r="Z128" s="206"/>
      <c r="AA128" s="208"/>
      <c r="AB128" s="208"/>
      <c r="AC128" s="208"/>
      <c r="AD128" s="211">
        <f t="shared" si="7"/>
        <v>0</v>
      </c>
    </row>
    <row r="129" spans="1:30">
      <c r="A129" s="188"/>
      <c r="B129" s="188"/>
      <c r="C129" s="188"/>
      <c r="D129" s="188"/>
      <c r="E129" s="188"/>
      <c r="F129" s="188"/>
      <c r="G129" s="188"/>
      <c r="H129" s="177">
        <f t="shared" ca="1" si="6"/>
        <v>46180.925839583331</v>
      </c>
      <c r="I129" s="188"/>
      <c r="J129" s="188"/>
      <c r="K129" s="188"/>
      <c r="L129" s="188"/>
      <c r="M129" s="188"/>
      <c r="N129" s="188"/>
      <c r="O129" s="188"/>
      <c r="P129" s="262"/>
      <c r="Q129" s="263"/>
      <c r="R129" s="180"/>
      <c r="S129" s="195"/>
      <c r="T129" s="183"/>
      <c r="U129" s="181"/>
      <c r="V129" s="181"/>
      <c r="W129" s="181"/>
      <c r="X129" s="181"/>
      <c r="Y129" s="181"/>
      <c r="Z129" s="181"/>
      <c r="AA129" s="182"/>
      <c r="AB129" s="182"/>
      <c r="AC129" s="182"/>
      <c r="AD129" s="193">
        <f t="shared" si="7"/>
        <v>0</v>
      </c>
    </row>
    <row r="130" spans="1:30">
      <c r="A130" s="188"/>
      <c r="B130" s="188"/>
      <c r="C130" s="188"/>
      <c r="D130" s="188"/>
      <c r="E130" s="188"/>
      <c r="F130" s="188"/>
      <c r="G130" s="188"/>
      <c r="H130" s="177">
        <f t="shared" ca="1" si="6"/>
        <v>46180.925839583331</v>
      </c>
      <c r="I130" s="188"/>
      <c r="J130" s="188"/>
      <c r="K130" s="188"/>
      <c r="L130" s="188"/>
      <c r="M130" s="188"/>
      <c r="N130" s="188"/>
      <c r="O130" s="188"/>
      <c r="P130" s="262"/>
      <c r="Q130" s="263"/>
      <c r="R130" s="180"/>
      <c r="S130" s="195"/>
      <c r="T130" s="183"/>
      <c r="U130" s="181"/>
      <c r="V130" s="181"/>
      <c r="W130" s="181"/>
      <c r="X130" s="181"/>
      <c r="Y130" s="181"/>
      <c r="Z130" s="181"/>
      <c r="AA130" s="182"/>
      <c r="AB130" s="182"/>
      <c r="AC130" s="182"/>
      <c r="AD130" s="193">
        <f t="shared" si="7"/>
        <v>0</v>
      </c>
    </row>
    <row r="131" spans="1:30">
      <c r="A131" s="188"/>
      <c r="B131" s="188"/>
      <c r="C131" s="188"/>
      <c r="D131" s="188"/>
      <c r="E131" s="188"/>
      <c r="F131" s="188"/>
      <c r="G131" s="188"/>
      <c r="H131" s="177">
        <f t="shared" ref="H131:H134" ca="1" si="8">G$1-G131</f>
        <v>46180.925839583331</v>
      </c>
      <c r="I131" s="188"/>
      <c r="J131" s="188"/>
      <c r="K131" s="188"/>
      <c r="L131" s="188"/>
      <c r="M131" s="188"/>
      <c r="N131" s="188"/>
      <c r="O131" s="188"/>
      <c r="P131" s="262"/>
      <c r="Q131" s="263"/>
      <c r="R131" s="180"/>
      <c r="S131" s="195"/>
      <c r="T131" s="183"/>
      <c r="U131" s="181"/>
      <c r="V131" s="181"/>
      <c r="W131" s="181"/>
      <c r="X131" s="181"/>
      <c r="Y131" s="181"/>
      <c r="Z131" s="181"/>
      <c r="AA131" s="182"/>
      <c r="AB131" s="182"/>
      <c r="AC131" s="182"/>
      <c r="AD131" s="193">
        <f t="shared" si="7"/>
        <v>0</v>
      </c>
    </row>
    <row r="132" spans="1:30">
      <c r="A132" s="188"/>
      <c r="B132" s="188"/>
      <c r="C132" s="188"/>
      <c r="D132" s="188"/>
      <c r="E132" s="188"/>
      <c r="F132" s="188"/>
      <c r="G132" s="188"/>
      <c r="H132" s="177">
        <f t="shared" ca="1" si="8"/>
        <v>46180.925839583331</v>
      </c>
      <c r="I132" s="188"/>
      <c r="J132" s="188"/>
      <c r="K132" s="188"/>
      <c r="L132" s="188"/>
      <c r="M132" s="188"/>
      <c r="N132" s="188"/>
      <c r="O132" s="188"/>
      <c r="P132" s="262"/>
      <c r="Q132" s="263"/>
      <c r="R132" s="180"/>
      <c r="S132" s="195"/>
      <c r="T132" s="183"/>
      <c r="U132" s="181"/>
      <c r="V132" s="181"/>
      <c r="W132" s="181"/>
      <c r="X132" s="181"/>
      <c r="Y132" s="181"/>
      <c r="Z132" s="181"/>
      <c r="AA132" s="182"/>
      <c r="AB132" s="182"/>
      <c r="AC132" s="182"/>
      <c r="AD132" s="193">
        <f t="shared" si="7"/>
        <v>0</v>
      </c>
    </row>
    <row r="133" spans="1:30">
      <c r="A133" s="188"/>
      <c r="B133" s="188"/>
      <c r="C133" s="188"/>
      <c r="D133" s="188"/>
      <c r="E133" s="188"/>
      <c r="F133" s="188"/>
      <c r="G133" s="188"/>
      <c r="H133" s="177">
        <f t="shared" ca="1" si="8"/>
        <v>46180.925839583331</v>
      </c>
      <c r="I133" s="188"/>
      <c r="J133" s="188"/>
      <c r="K133" s="188"/>
      <c r="L133" s="188"/>
      <c r="M133" s="188"/>
      <c r="N133" s="188"/>
      <c r="O133" s="188"/>
      <c r="P133" s="262"/>
      <c r="Q133" s="263"/>
      <c r="R133" s="180"/>
      <c r="S133" s="195"/>
      <c r="T133" s="183"/>
      <c r="U133" s="181"/>
      <c r="V133" s="181"/>
      <c r="W133" s="181"/>
      <c r="X133" s="181"/>
      <c r="Y133" s="181"/>
      <c r="Z133" s="181"/>
      <c r="AA133" s="182"/>
      <c r="AB133" s="182"/>
      <c r="AC133" s="182"/>
      <c r="AD133" s="193">
        <f t="shared" si="7"/>
        <v>0</v>
      </c>
    </row>
    <row r="134" spans="1:30">
      <c r="A134" s="188"/>
      <c r="B134" s="188"/>
      <c r="C134" s="188"/>
      <c r="D134" s="188"/>
      <c r="E134" s="188"/>
      <c r="F134" s="188"/>
      <c r="G134" s="188"/>
      <c r="H134" s="177">
        <f t="shared" ca="1" si="8"/>
        <v>46180.925839583331</v>
      </c>
      <c r="I134" s="188"/>
      <c r="J134" s="188"/>
      <c r="K134" s="188"/>
      <c r="L134" s="188"/>
      <c r="M134" s="188"/>
      <c r="N134" s="188"/>
      <c r="O134" s="188"/>
      <c r="P134" s="262"/>
      <c r="Q134" s="263"/>
      <c r="R134" s="180"/>
      <c r="S134" s="195"/>
      <c r="T134" s="183"/>
      <c r="U134" s="181"/>
      <c r="V134" s="181"/>
      <c r="W134" s="181"/>
      <c r="X134" s="181"/>
      <c r="Y134" s="181"/>
      <c r="Z134" s="181"/>
      <c r="AA134" s="182"/>
      <c r="AB134" s="182"/>
      <c r="AC134" s="182"/>
      <c r="AD134" s="193">
        <f t="shared" si="7"/>
        <v>0</v>
      </c>
    </row>
    <row r="135" spans="1:30" ht="15.75" thickBot="1">
      <c r="A135" s="218"/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64"/>
      <c r="Q135" s="265"/>
      <c r="R135" s="219"/>
      <c r="S135" s="220"/>
      <c r="T135" s="221"/>
      <c r="U135" s="222"/>
      <c r="V135" s="222"/>
      <c r="W135" s="222"/>
      <c r="X135" s="222"/>
      <c r="Y135" s="222"/>
      <c r="Z135" s="222"/>
      <c r="AA135" s="223"/>
      <c r="AB135" s="223"/>
      <c r="AC135" s="223"/>
      <c r="AD135" s="230">
        <f t="shared" ref="AD135" si="9">SUM(U135:AB135)</f>
        <v>0</v>
      </c>
    </row>
    <row r="136" spans="1:30">
      <c r="A136" s="213" t="s">
        <v>825</v>
      </c>
      <c r="B136" s="214"/>
      <c r="C136" s="214"/>
      <c r="D136" s="214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66"/>
      <c r="Q136" s="267">
        <f>SUM(Q3:Q135)</f>
        <v>0</v>
      </c>
      <c r="R136" s="215"/>
      <c r="S136" s="216">
        <f>SUM(S3:S135)</f>
        <v>980</v>
      </c>
      <c r="T136" s="217"/>
      <c r="U136" s="216">
        <f t="shared" ref="U136:AB136" si="10">SUM(U3:U135)</f>
        <v>240</v>
      </c>
      <c r="V136" s="216">
        <f t="shared" si="10"/>
        <v>0</v>
      </c>
      <c r="W136" s="216">
        <f t="shared" si="10"/>
        <v>0</v>
      </c>
      <c r="X136" s="216">
        <f t="shared" si="10"/>
        <v>0</v>
      </c>
      <c r="Y136" s="216">
        <f t="shared" si="10"/>
        <v>60</v>
      </c>
      <c r="Z136" s="216">
        <f t="shared" si="10"/>
        <v>240</v>
      </c>
      <c r="AA136" s="216">
        <f t="shared" si="10"/>
        <v>0</v>
      </c>
      <c r="AB136" s="216">
        <f t="shared" si="10"/>
        <v>220</v>
      </c>
      <c r="AC136" s="216">
        <f t="shared" ref="AC136" si="11">SUM(AC3:AC135)</f>
        <v>0</v>
      </c>
      <c r="AD136" s="216">
        <f>SUM(AD3:AD135)</f>
        <v>760</v>
      </c>
    </row>
  </sheetData>
  <autoFilter ref="A2:AD2" xr:uid="{00000000-0009-0000-0000-000004000000}">
    <sortState xmlns:xlrd2="http://schemas.microsoft.com/office/spreadsheetml/2017/richdata2" ref="A3:AD134">
      <sortCondition ref="H2"/>
    </sortState>
  </autoFilter>
  <sortState xmlns:xlrd2="http://schemas.microsoft.com/office/spreadsheetml/2017/richdata2" ref="A3:AD126">
    <sortCondition ref="D3:D126"/>
  </sortState>
  <mergeCells count="2">
    <mergeCell ref="R1:AD1"/>
    <mergeCell ref="P1:Q1"/>
  </mergeCells>
  <hyperlinks>
    <hyperlink ref="N75" r:id="rId1" xr:uid="{00000000-0004-0000-0400-000000000000}"/>
    <hyperlink ref="N59" r:id="rId2" xr:uid="{00000000-0004-0000-0400-000001000000}"/>
    <hyperlink ref="N122" r:id="rId3" xr:uid="{00000000-0004-0000-0400-000002000000}"/>
    <hyperlink ref="N91" r:id="rId4" xr:uid="{00000000-0004-0000-0400-000003000000}"/>
    <hyperlink ref="N120" r:id="rId5" xr:uid="{00000000-0004-0000-0400-000004000000}"/>
    <hyperlink ref="N106" r:id="rId6" xr:uid="{00000000-0004-0000-0400-000005000000}"/>
    <hyperlink ref="N13" r:id="rId7" xr:uid="{00000000-0004-0000-0400-000006000000}"/>
    <hyperlink ref="N9" r:id="rId8" xr:uid="{00000000-0004-0000-0400-000007000000}"/>
    <hyperlink ref="N44" r:id="rId9" xr:uid="{00000000-0004-0000-0400-000008000000}"/>
    <hyperlink ref="N33" r:id="rId10" xr:uid="{00000000-0004-0000-0400-000009000000}"/>
    <hyperlink ref="N112" r:id="rId11" xr:uid="{00000000-0004-0000-0400-00000A000000}"/>
    <hyperlink ref="N61" r:id="rId12" xr:uid="{00000000-0004-0000-0400-00000B000000}"/>
    <hyperlink ref="N10" r:id="rId13" xr:uid="{00000000-0004-0000-0400-00000C000000}"/>
    <hyperlink ref="N104" r:id="rId14" xr:uid="{00000000-0004-0000-0400-00000D000000}"/>
    <hyperlink ref="N25" r:id="rId15" xr:uid="{00000000-0004-0000-0400-00000E000000}"/>
    <hyperlink ref="N67" r:id="rId16" xr:uid="{00000000-0004-0000-0400-00000F000000}"/>
    <hyperlink ref="N89" r:id="rId17" xr:uid="{00000000-0004-0000-0400-000010000000}"/>
    <hyperlink ref="N83" r:id="rId18" xr:uid="{00000000-0004-0000-0400-000011000000}"/>
    <hyperlink ref="N84" r:id="rId19" xr:uid="{00000000-0004-0000-0400-000012000000}"/>
    <hyperlink ref="N79" r:id="rId20" xr:uid="{00000000-0004-0000-0400-000013000000}"/>
    <hyperlink ref="N109" r:id="rId21" xr:uid="{00000000-0004-0000-0400-000014000000}"/>
    <hyperlink ref="N70" r:id="rId22" xr:uid="{00000000-0004-0000-0400-000015000000}"/>
    <hyperlink ref="N125" r:id="rId23" xr:uid="{00000000-0004-0000-0400-000016000000}"/>
    <hyperlink ref="N40" r:id="rId24" xr:uid="{00000000-0004-0000-0400-000017000000}"/>
    <hyperlink ref="N80" r:id="rId25" xr:uid="{00000000-0004-0000-0400-000018000000}"/>
    <hyperlink ref="N53" r:id="rId26" xr:uid="{00000000-0004-0000-0400-000019000000}"/>
    <hyperlink ref="N30" r:id="rId27" xr:uid="{00000000-0004-0000-0400-00001A000000}"/>
    <hyperlink ref="N3" r:id="rId28" xr:uid="{00000000-0004-0000-0400-00001B000000}"/>
    <hyperlink ref="N34" r:id="rId29" xr:uid="{00000000-0004-0000-0400-00001C000000}"/>
    <hyperlink ref="N127" r:id="rId30" xr:uid="{00000000-0004-0000-0400-00001D000000}"/>
    <hyperlink ref="N76" r:id="rId31" xr:uid="{00000000-0004-0000-0400-00001E000000}"/>
    <hyperlink ref="N24" r:id="rId32" xr:uid="{00000000-0004-0000-0400-00001F000000}"/>
    <hyperlink ref="N14" r:id="rId33" xr:uid="{00000000-0004-0000-0400-000020000000}"/>
    <hyperlink ref="N103" r:id="rId34" xr:uid="{00000000-0004-0000-0400-000021000000}"/>
    <hyperlink ref="N58" r:id="rId35" xr:uid="{00000000-0004-0000-0400-000022000000}"/>
    <hyperlink ref="N73" r:id="rId36" xr:uid="{00000000-0004-0000-0400-000023000000}"/>
    <hyperlink ref="N65" r:id="rId37" xr:uid="{00000000-0004-0000-0400-000024000000}"/>
    <hyperlink ref="N23" r:id="rId38" xr:uid="{00000000-0004-0000-0400-000025000000}"/>
    <hyperlink ref="N110" r:id="rId39" xr:uid="{00000000-0004-0000-0400-000026000000}"/>
    <hyperlink ref="N57" r:id="rId40" xr:uid="{00000000-0004-0000-0400-000027000000}"/>
    <hyperlink ref="N111" r:id="rId41" xr:uid="{00000000-0004-0000-0400-000028000000}"/>
    <hyperlink ref="N62" r:id="rId42" xr:uid="{00000000-0004-0000-0400-000029000000}"/>
    <hyperlink ref="N35" r:id="rId43" xr:uid="{00000000-0004-0000-0400-00002A000000}"/>
    <hyperlink ref="N27" r:id="rId44" xr:uid="{00000000-0004-0000-0400-00002B000000}"/>
    <hyperlink ref="N114" r:id="rId45" xr:uid="{00000000-0004-0000-0400-00002C000000}"/>
    <hyperlink ref="N46" r:id="rId46" xr:uid="{00000000-0004-0000-0400-00002D000000}"/>
    <hyperlink ref="N16" r:id="rId47" xr:uid="{00000000-0004-0000-0400-00002E000000}"/>
    <hyperlink ref="N63" r:id="rId48" xr:uid="{00000000-0004-0000-0400-00002F000000}"/>
    <hyperlink ref="N51" r:id="rId49" xr:uid="{00000000-0004-0000-0400-000030000000}"/>
    <hyperlink ref="N8" r:id="rId50" xr:uid="{00000000-0004-0000-0400-000031000000}"/>
    <hyperlink ref="N15" r:id="rId51" xr:uid="{00000000-0004-0000-0400-000032000000}"/>
    <hyperlink ref="N119" r:id="rId52" xr:uid="{00000000-0004-0000-0400-000033000000}"/>
    <hyperlink ref="N45" r:id="rId53" xr:uid="{00000000-0004-0000-0400-000034000000}"/>
    <hyperlink ref="N21" r:id="rId54" xr:uid="{00000000-0004-0000-0400-000035000000}"/>
    <hyperlink ref="N78" r:id="rId55" xr:uid="{00000000-0004-0000-0400-000036000000}"/>
    <hyperlink ref="N71" r:id="rId56" xr:uid="{00000000-0004-0000-0400-000037000000}"/>
    <hyperlink ref="N87" r:id="rId57" xr:uid="{00000000-0004-0000-0400-000038000000}"/>
    <hyperlink ref="N18" r:id="rId58" xr:uid="{00000000-0004-0000-0400-000039000000}"/>
    <hyperlink ref="N50" r:id="rId59" xr:uid="{00000000-0004-0000-0400-00003A000000}"/>
    <hyperlink ref="N99" r:id="rId60" xr:uid="{00000000-0004-0000-0400-00003B000000}"/>
    <hyperlink ref="N36" r:id="rId61" xr:uid="{00000000-0004-0000-0400-00003C000000}"/>
    <hyperlink ref="N74" r:id="rId62" xr:uid="{00000000-0004-0000-0400-00003D000000}"/>
    <hyperlink ref="N41" r:id="rId63" xr:uid="{00000000-0004-0000-0400-00003E000000}"/>
    <hyperlink ref="N69" r:id="rId64" xr:uid="{00000000-0004-0000-0400-00003F000000}"/>
    <hyperlink ref="N43" r:id="rId65" xr:uid="{00000000-0004-0000-0400-000040000000}"/>
    <hyperlink ref="N107" r:id="rId66" xr:uid="{00000000-0004-0000-0400-000041000000}"/>
    <hyperlink ref="N66" r:id="rId67" xr:uid="{00000000-0004-0000-0400-000042000000}"/>
    <hyperlink ref="N85" r:id="rId68" xr:uid="{00000000-0004-0000-0400-000043000000}"/>
    <hyperlink ref="N102" r:id="rId69" xr:uid="{00000000-0004-0000-0400-000044000000}"/>
    <hyperlink ref="N121" r:id="rId70" xr:uid="{00000000-0004-0000-0400-000045000000}"/>
    <hyperlink ref="N105" r:id="rId71" xr:uid="{00000000-0004-0000-0400-000046000000}"/>
    <hyperlink ref="N98" r:id="rId72" xr:uid="{00000000-0004-0000-0400-000047000000}"/>
    <hyperlink ref="N12" r:id="rId73" xr:uid="{00000000-0004-0000-0400-000048000000}"/>
    <hyperlink ref="N31" r:id="rId74" xr:uid="{00000000-0004-0000-0400-000049000000}"/>
    <hyperlink ref="N39" r:id="rId75" xr:uid="{00000000-0004-0000-0400-00004A000000}"/>
    <hyperlink ref="N126" r:id="rId76" xr:uid="{00000000-0004-0000-0400-00004B000000}"/>
    <hyperlink ref="N124" r:id="rId77" xr:uid="{00000000-0004-0000-0400-00004C000000}"/>
    <hyperlink ref="N55" r:id="rId78" xr:uid="{00000000-0004-0000-0400-00004D000000}"/>
    <hyperlink ref="N101" r:id="rId79" xr:uid="{00000000-0004-0000-0400-00004E000000}"/>
    <hyperlink ref="N82" r:id="rId80" xr:uid="{00000000-0004-0000-0400-00004F000000}"/>
    <hyperlink ref="N116" r:id="rId81" xr:uid="{00000000-0004-0000-0400-000050000000}"/>
    <hyperlink ref="N38" r:id="rId82" xr:uid="{00000000-0004-0000-0400-000051000000}"/>
    <hyperlink ref="N54" r:id="rId83" xr:uid="{00000000-0004-0000-0400-000052000000}"/>
    <hyperlink ref="N17" r:id="rId84" xr:uid="{00000000-0004-0000-0400-000053000000}"/>
    <hyperlink ref="N48" r:id="rId85" xr:uid="{00000000-0004-0000-0400-000054000000}"/>
    <hyperlink ref="N4" r:id="rId86" xr:uid="{00000000-0004-0000-0400-000055000000}"/>
    <hyperlink ref="N28" r:id="rId87" xr:uid="{00000000-0004-0000-0400-000056000000}"/>
    <hyperlink ref="N115" r:id="rId88" xr:uid="{00000000-0004-0000-0400-000057000000}"/>
    <hyperlink ref="N6" r:id="rId89" xr:uid="{00000000-0004-0000-0400-000058000000}"/>
    <hyperlink ref="N81" r:id="rId90" xr:uid="{00000000-0004-0000-0400-000059000000}"/>
    <hyperlink ref="N42" r:id="rId91" xr:uid="{00000000-0004-0000-0400-00005A000000}"/>
    <hyperlink ref="N64" r:id="rId92" xr:uid="{00000000-0004-0000-0400-00005B000000}"/>
    <hyperlink ref="N123" r:id="rId93" xr:uid="{00000000-0004-0000-0400-00005C000000}"/>
    <hyperlink ref="N118" r:id="rId94" xr:uid="{00000000-0004-0000-0400-00005D000000}"/>
    <hyperlink ref="N113" r:id="rId95" xr:uid="{00000000-0004-0000-0400-00005E000000}"/>
    <hyperlink ref="N37" r:id="rId96" xr:uid="{00000000-0004-0000-0400-00005F000000}"/>
    <hyperlink ref="N68" r:id="rId97" xr:uid="{00000000-0004-0000-0400-000060000000}"/>
    <hyperlink ref="N60" r:id="rId98" xr:uid="{00000000-0004-0000-0400-000061000000}"/>
    <hyperlink ref="N86" r:id="rId99" xr:uid="{00000000-0004-0000-0400-000062000000}"/>
    <hyperlink ref="N94" r:id="rId100" xr:uid="{00000000-0004-0000-0400-000063000000}"/>
    <hyperlink ref="N128" r:id="rId101" xr:uid="{00000000-0004-0000-0400-000064000000}"/>
    <hyperlink ref="N95" r:id="rId102" xr:uid="{00000000-0004-0000-0400-000065000000}"/>
    <hyperlink ref="N47" r:id="rId103" xr:uid="{00000000-0004-0000-0400-000066000000}"/>
    <hyperlink ref="N117" r:id="rId104" xr:uid="{00000000-0004-0000-0400-000067000000}"/>
    <hyperlink ref="N108" r:id="rId105" xr:uid="{00000000-0004-0000-0400-000068000000}"/>
    <hyperlink ref="N7" r:id="rId106" xr:uid="{00000000-0004-0000-0400-000069000000}"/>
    <hyperlink ref="N96" r:id="rId107" xr:uid="{00000000-0004-0000-0400-00006A000000}"/>
    <hyperlink ref="N72" r:id="rId108" xr:uid="{00000000-0004-0000-0400-00006B000000}"/>
    <hyperlink ref="N92" r:id="rId109" xr:uid="{00000000-0004-0000-0400-00006C000000}"/>
    <hyperlink ref="N32" r:id="rId110" xr:uid="{00000000-0004-0000-0400-00006D000000}"/>
    <hyperlink ref="N22" r:id="rId111" xr:uid="{00000000-0004-0000-0400-00006E000000}"/>
    <hyperlink ref="N93" r:id="rId112" xr:uid="{00000000-0004-0000-0400-00006F000000}"/>
    <hyperlink ref="N52" r:id="rId113" xr:uid="{00000000-0004-0000-0400-000070000000}"/>
    <hyperlink ref="N88" r:id="rId114" xr:uid="{00000000-0004-0000-0400-000071000000}"/>
    <hyperlink ref="N20" r:id="rId115" xr:uid="{00000000-0004-0000-0400-000072000000}"/>
    <hyperlink ref="N26" r:id="rId116" xr:uid="{00000000-0004-0000-0400-000073000000}"/>
    <hyperlink ref="N56" r:id="rId117" xr:uid="{00000000-0004-0000-0400-000074000000}"/>
    <hyperlink ref="N11" r:id="rId118" xr:uid="{00000000-0004-0000-0400-000075000000}"/>
    <hyperlink ref="N77" r:id="rId119" xr:uid="{00000000-0004-0000-0400-000076000000}"/>
    <hyperlink ref="N5" r:id="rId120" xr:uid="{00000000-0004-0000-0400-000077000000}"/>
    <hyperlink ref="N100" r:id="rId121" xr:uid="{00000000-0004-0000-0400-000078000000}"/>
    <hyperlink ref="N49" r:id="rId122" xr:uid="{00000000-0004-0000-0400-000079000000}"/>
    <hyperlink ref="N90" r:id="rId123" xr:uid="{00000000-0004-0000-0400-00007A000000}"/>
    <hyperlink ref="N19" r:id="rId124" xr:uid="{00000000-0004-0000-0400-00007B000000}"/>
    <hyperlink ref="N29" r:id="rId125" xr:uid="{00000000-0004-0000-0400-00007C000000}"/>
  </hyperlinks>
  <pageMargins left="0.7" right="0.7" top="0.75" bottom="0.75" header="0.3" footer="0.3"/>
  <pageSetup paperSize="9" orientation="landscape" r:id="rId126"/>
  <legacyDrawing r:id="rId12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7"/>
  <sheetViews>
    <sheetView view="pageBreakPreview" zoomScale="60" zoomScaleNormal="100" workbookViewId="0">
      <selection activeCell="F30" sqref="F30"/>
    </sheetView>
  </sheetViews>
  <sheetFormatPr baseColWidth="10" defaultRowHeight="15"/>
  <cols>
    <col min="1" max="1" width="18.28515625" bestFit="1" customWidth="1"/>
    <col min="2" max="2" width="11.85546875" bestFit="1" customWidth="1"/>
    <col min="3" max="23" width="6.140625" bestFit="1" customWidth="1"/>
  </cols>
  <sheetData>
    <row r="1" spans="1:23" ht="84.75" customHeight="1">
      <c r="A1" s="188" t="s">
        <v>921</v>
      </c>
      <c r="B1" s="188" t="s">
        <v>922</v>
      </c>
      <c r="C1" s="290">
        <v>44929</v>
      </c>
      <c r="D1" s="290">
        <v>44932</v>
      </c>
      <c r="E1" s="290">
        <v>44936</v>
      </c>
      <c r="F1" s="290">
        <v>44939</v>
      </c>
      <c r="G1" s="290">
        <v>44943</v>
      </c>
      <c r="H1" s="290">
        <v>44946</v>
      </c>
      <c r="I1" s="290">
        <v>44950</v>
      </c>
      <c r="J1" s="290">
        <v>44953</v>
      </c>
      <c r="K1" s="290">
        <v>44957</v>
      </c>
      <c r="L1" s="290">
        <v>44960</v>
      </c>
      <c r="M1" s="290">
        <v>44964</v>
      </c>
      <c r="N1" s="290">
        <v>44967</v>
      </c>
      <c r="O1" s="290">
        <v>44985</v>
      </c>
      <c r="P1" s="290">
        <v>44988</v>
      </c>
      <c r="Q1" s="290">
        <v>44992</v>
      </c>
      <c r="R1" s="290">
        <v>44995</v>
      </c>
      <c r="S1" s="290">
        <v>44999</v>
      </c>
      <c r="T1" s="290">
        <v>45002</v>
      </c>
      <c r="U1" s="290">
        <v>45006</v>
      </c>
      <c r="V1" s="290">
        <v>45009</v>
      </c>
      <c r="W1" s="290">
        <v>45013</v>
      </c>
    </row>
    <row r="2" spans="1:23">
      <c r="A2" s="188" t="s">
        <v>883</v>
      </c>
      <c r="B2" s="188" t="s">
        <v>884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</row>
    <row r="3" spans="1:23">
      <c r="A3" s="188" t="s">
        <v>891</v>
      </c>
      <c r="B3" s="188" t="s">
        <v>895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</row>
    <row r="4" spans="1:23">
      <c r="A4" s="188" t="s">
        <v>238</v>
      </c>
      <c r="B4" s="188" t="s">
        <v>240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</row>
    <row r="5" spans="1:23">
      <c r="A5" s="188" t="s">
        <v>887</v>
      </c>
      <c r="B5" s="188" t="s">
        <v>888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</row>
    <row r="6" spans="1:23">
      <c r="A6" s="188" t="s">
        <v>923</v>
      </c>
      <c r="B6" s="188" t="s">
        <v>1207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</row>
    <row r="7" spans="1:23">
      <c r="A7" s="188" t="s">
        <v>238</v>
      </c>
      <c r="B7" s="188" t="s">
        <v>239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</row>
    <row r="8" spans="1:23">
      <c r="A8" s="188" t="s">
        <v>376</v>
      </c>
      <c r="B8" s="188" t="s">
        <v>133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</row>
    <row r="9" spans="1:23">
      <c r="A9" s="188" t="s">
        <v>782</v>
      </c>
      <c r="B9" s="188" t="s">
        <v>783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</row>
    <row r="10" spans="1:23">
      <c r="A10" s="188" t="s">
        <v>891</v>
      </c>
      <c r="B10" s="188" t="s">
        <v>892</v>
      </c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</row>
    <row r="11" spans="1:23">
      <c r="A11" s="188" t="s">
        <v>911</v>
      </c>
      <c r="B11" s="188" t="s">
        <v>912</v>
      </c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</row>
    <row r="12" spans="1:23">
      <c r="A12" s="188" t="s">
        <v>923</v>
      </c>
      <c r="B12" s="188" t="s">
        <v>1208</v>
      </c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</row>
    <row r="13" spans="1:23">
      <c r="A13" s="188" t="s">
        <v>923</v>
      </c>
      <c r="B13" s="188" t="s">
        <v>1209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</row>
    <row r="14" spans="1:23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</row>
    <row r="15" spans="1:23">
      <c r="A15" s="188" t="s">
        <v>238</v>
      </c>
      <c r="B15" s="188" t="s">
        <v>237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</row>
    <row r="16" spans="1:23">
      <c r="A16" s="188" t="s">
        <v>379</v>
      </c>
      <c r="B16" s="188" t="s">
        <v>380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</row>
    <row r="17" spans="1:23">
      <c r="A17" s="188" t="s">
        <v>473</v>
      </c>
      <c r="B17" s="188" t="s">
        <v>474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</row>
    <row r="18" spans="1:23">
      <c r="A18" s="188" t="s">
        <v>901</v>
      </c>
      <c r="B18" s="188" t="s">
        <v>902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</row>
    <row r="19" spans="1:23">
      <c r="A19" s="188" t="s">
        <v>905</v>
      </c>
      <c r="B19" s="188" t="s">
        <v>906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</row>
    <row r="20" spans="1:23">
      <c r="A20" s="188" t="s">
        <v>106</v>
      </c>
      <c r="B20" s="188" t="s">
        <v>107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</row>
    <row r="21" spans="1:23">
      <c r="A21" s="188" t="s">
        <v>231</v>
      </c>
      <c r="B21" s="188" t="s">
        <v>232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</row>
    <row r="22" spans="1:23">
      <c r="A22" s="188" t="s">
        <v>927</v>
      </c>
      <c r="B22" s="188" t="s">
        <v>928</v>
      </c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</row>
    <row r="23" spans="1:23">
      <c r="A23" s="188" t="s">
        <v>270</v>
      </c>
      <c r="B23" s="188" t="s">
        <v>274</v>
      </c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</row>
    <row r="24" spans="1:23">
      <c r="A24" s="188" t="s">
        <v>187</v>
      </c>
      <c r="B24" s="188" t="s">
        <v>188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3">
      <c r="A25" s="188" t="s">
        <v>747</v>
      </c>
      <c r="B25" s="188" t="s">
        <v>205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</row>
    <row r="26" spans="1:23">
      <c r="A26" s="188" t="s">
        <v>473</v>
      </c>
      <c r="B26" s="188" t="s">
        <v>477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</row>
    <row r="27" spans="1:23">
      <c r="A27" s="188" t="s">
        <v>898</v>
      </c>
      <c r="B27" s="188" t="s">
        <v>271</v>
      </c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</row>
    <row r="28" spans="1:23">
      <c r="A28" s="188" t="s">
        <v>399</v>
      </c>
      <c r="B28" s="188" t="s">
        <v>400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</row>
    <row r="29" spans="1:23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</row>
    <row r="30" spans="1:23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</row>
    <row r="31" spans="1:23">
      <c r="A31" s="188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</row>
    <row r="32" spans="1:23">
      <c r="A32" s="188" t="s">
        <v>270</v>
      </c>
      <c r="B32" s="188" t="s">
        <v>271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</row>
    <row r="33" spans="1:23">
      <c r="A33" s="188" t="s">
        <v>59</v>
      </c>
      <c r="B33" s="188" t="s">
        <v>60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</row>
    <row r="34" spans="1:23">
      <c r="A34" s="188" t="s">
        <v>878</v>
      </c>
      <c r="B34" s="188" t="s">
        <v>879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</row>
    <row r="35" spans="1:23">
      <c r="A35" s="188" t="s">
        <v>468</v>
      </c>
      <c r="B35" s="188" t="s">
        <v>469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</row>
    <row r="36" spans="1:23">
      <c r="A36" s="188" t="s">
        <v>485</v>
      </c>
      <c r="B36" s="188" t="s">
        <v>486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</row>
    <row r="37" spans="1:23">
      <c r="A37" s="188" t="s">
        <v>383</v>
      </c>
      <c r="B37" s="188" t="s">
        <v>384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</row>
    <row r="38" spans="1:23">
      <c r="A38" s="188" t="s">
        <v>896</v>
      </c>
      <c r="B38" s="188" t="s">
        <v>897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</row>
    <row r="39" spans="1:23">
      <c r="A39" s="188" t="s">
        <v>500</v>
      </c>
      <c r="B39" s="188" t="s">
        <v>112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</row>
    <row r="40" spans="1:23">
      <c r="A40" s="172" t="s">
        <v>542</v>
      </c>
      <c r="B40" s="172" t="s">
        <v>211</v>
      </c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</row>
    <row r="41" spans="1:23">
      <c r="A41" s="172" t="s">
        <v>104</v>
      </c>
      <c r="B41" s="172" t="s">
        <v>105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</row>
    <row r="42" spans="1:23">
      <c r="A42" s="172" t="s">
        <v>22</v>
      </c>
      <c r="B42" s="172" t="s">
        <v>23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</row>
    <row r="43" spans="1:23">
      <c r="A43" s="172" t="s">
        <v>245</v>
      </c>
      <c r="B43" s="172" t="s">
        <v>246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</row>
    <row r="44" spans="1:23">
      <c r="A44" s="172" t="s">
        <v>250</v>
      </c>
      <c r="B44" s="172" t="s">
        <v>251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</row>
    <row r="45" spans="1:23">
      <c r="A45" s="172" t="s">
        <v>100</v>
      </c>
      <c r="B45" s="172" t="s">
        <v>101</v>
      </c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</row>
    <row r="46" spans="1:23">
      <c r="A46" s="172" t="s">
        <v>570</v>
      </c>
      <c r="B46" s="172" t="s">
        <v>571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</row>
    <row r="47" spans="1:23">
      <c r="A47" s="172" t="s">
        <v>344</v>
      </c>
      <c r="B47" s="172" t="s">
        <v>388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</row>
    <row r="48" spans="1:23">
      <c r="A48" s="188" t="s">
        <v>217</v>
      </c>
      <c r="B48" s="188" t="s">
        <v>218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</row>
    <row r="49" spans="1:23">
      <c r="A49" s="172" t="s">
        <v>930</v>
      </c>
      <c r="B49" s="172" t="s">
        <v>929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</row>
    <row r="50" spans="1:23">
      <c r="A50" s="172" t="s">
        <v>931</v>
      </c>
      <c r="B50" s="172" t="s">
        <v>550</v>
      </c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</row>
    <row r="51" spans="1:23">
      <c r="A51" s="172" t="s">
        <v>931</v>
      </c>
      <c r="B51" s="172" t="s">
        <v>932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</row>
    <row r="52" spans="1:23">
      <c r="A52" s="188"/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</row>
    <row r="53" spans="1:23">
      <c r="A53" s="188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  <c r="O53" s="188"/>
      <c r="P53" s="188"/>
      <c r="Q53" s="188"/>
      <c r="R53" s="188"/>
      <c r="S53" s="188"/>
      <c r="T53" s="188"/>
      <c r="U53" s="188"/>
      <c r="V53" s="188"/>
      <c r="W53" s="188"/>
    </row>
    <row r="54" spans="1:23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</row>
    <row r="55" spans="1:23">
      <c r="A55" s="188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</row>
    <row r="56" spans="1:23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</row>
    <row r="57" spans="1:23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</row>
  </sheetData>
  <sortState xmlns:xlrd2="http://schemas.microsoft.com/office/spreadsheetml/2017/richdata2" ref="A30:B46">
    <sortCondition ref="A30:A46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W151"/>
  <sheetViews>
    <sheetView zoomScale="80" zoomScaleNormal="80" workbookViewId="0">
      <pane xSplit="7" ySplit="2" topLeftCell="H35" activePane="bottomRight" state="frozen"/>
      <selection pane="topRight" activeCell="H1" sqref="H1"/>
      <selection pane="bottomLeft" activeCell="A3" sqref="A3"/>
      <selection pane="bottomRight" activeCell="H162" sqref="H162"/>
    </sheetView>
  </sheetViews>
  <sheetFormatPr baseColWidth="10" defaultColWidth="10.85546875" defaultRowHeight="15"/>
  <cols>
    <col min="1" max="1" width="3.85546875" style="11" customWidth="1"/>
    <col min="2" max="2" width="10.85546875" style="11"/>
    <col min="3" max="3" width="4.7109375" style="11" bestFit="1" customWidth="1"/>
    <col min="4" max="4" width="7.140625" style="11" bestFit="1" customWidth="1"/>
    <col min="5" max="5" width="22.42578125" style="3" customWidth="1"/>
    <col min="6" max="6" width="11.85546875" style="3" bestFit="1" customWidth="1"/>
    <col min="7" max="7" width="8.7109375" style="293" bestFit="1" customWidth="1"/>
    <col min="8" max="8" width="10.42578125" style="11" customWidth="1"/>
    <col min="9" max="9" width="10.85546875" style="11"/>
    <col min="10" max="10" width="4.28515625" style="11" bestFit="1" customWidth="1"/>
    <col min="11" max="11" width="25" style="3" bestFit="1" customWidth="1"/>
    <col min="12" max="12" width="10.85546875" style="11"/>
    <col min="13" max="13" width="19.42578125" style="3" bestFit="1" customWidth="1"/>
    <col min="14" max="14" width="13.140625" style="11" bestFit="1" customWidth="1"/>
    <col min="15" max="15" width="12.42578125" style="11" bestFit="1" customWidth="1"/>
    <col min="16" max="16" width="26.42578125" style="3" customWidth="1"/>
    <col min="17" max="17" width="22.42578125" style="3" customWidth="1"/>
    <col min="18" max="18" width="6.28515625" style="98" customWidth="1"/>
    <col min="19" max="19" width="8.140625" style="98" customWidth="1"/>
    <col min="20" max="20" width="10.85546875" style="11"/>
    <col min="21" max="21" width="10.85546875" style="101"/>
    <col min="22" max="22" width="8.28515625" style="101" customWidth="1"/>
    <col min="23" max="23" width="15" style="11" bestFit="1" customWidth="1"/>
    <col min="24" max="24" width="12.28515625" style="11" bestFit="1" customWidth="1"/>
    <col min="25" max="25" width="14.28515625" style="388" bestFit="1" customWidth="1"/>
    <col min="26" max="26" width="10" style="11" bestFit="1" customWidth="1"/>
    <col min="27" max="27" width="12.42578125" style="11" bestFit="1" customWidth="1"/>
    <col min="28" max="28" width="12.28515625" style="11" customWidth="1"/>
    <col min="29" max="29" width="11" style="11" bestFit="1" customWidth="1"/>
    <col min="30" max="30" width="10.42578125" style="11" bestFit="1" customWidth="1"/>
    <col min="31" max="35" width="10.85546875" style="11"/>
    <col min="36" max="36" width="14.28515625" style="11" customWidth="1"/>
    <col min="37" max="37" width="10.85546875" style="11"/>
    <col min="38" max="16384" width="10.85546875" style="3"/>
  </cols>
  <sheetData>
    <row r="1" spans="1:361" ht="33.950000000000003" customHeight="1">
      <c r="H1" s="101" t="s">
        <v>18</v>
      </c>
      <c r="I1" s="294">
        <f ca="1">NOW()</f>
        <v>46180.925839583331</v>
      </c>
      <c r="R1" s="729" t="s">
        <v>868</v>
      </c>
      <c r="S1" s="730"/>
      <c r="T1" s="724" t="s">
        <v>839</v>
      </c>
      <c r="U1" s="725"/>
      <c r="V1" s="725"/>
      <c r="W1" s="725"/>
      <c r="X1" s="725"/>
      <c r="Y1" s="725"/>
      <c r="Z1" s="725"/>
      <c r="AA1" s="725"/>
      <c r="AB1" s="725"/>
      <c r="AC1" s="725"/>
      <c r="AD1" s="725"/>
      <c r="AE1" s="725"/>
      <c r="AF1" s="725"/>
      <c r="AG1" s="725"/>
      <c r="AH1" s="725"/>
      <c r="AI1" s="725"/>
      <c r="AJ1" s="725"/>
      <c r="AK1" s="726"/>
    </row>
    <row r="2" spans="1:361" ht="63">
      <c r="A2" s="191"/>
      <c r="B2" s="165" t="s">
        <v>15</v>
      </c>
      <c r="C2" s="189" t="s">
        <v>938</v>
      </c>
      <c r="D2" s="104"/>
      <c r="E2" s="295" t="s">
        <v>0</v>
      </c>
      <c r="F2" s="295" t="s">
        <v>1</v>
      </c>
      <c r="G2" s="296" t="s">
        <v>939</v>
      </c>
      <c r="H2" s="104" t="s">
        <v>9</v>
      </c>
      <c r="I2" s="165" t="s">
        <v>30</v>
      </c>
      <c r="J2" s="104" t="s">
        <v>19</v>
      </c>
      <c r="K2" s="297" t="s">
        <v>2</v>
      </c>
      <c r="L2" s="104" t="s">
        <v>940</v>
      </c>
      <c r="M2" s="298" t="s">
        <v>302</v>
      </c>
      <c r="N2" s="190" t="s">
        <v>941</v>
      </c>
      <c r="O2" s="190" t="s">
        <v>942</v>
      </c>
      <c r="P2" s="295" t="s">
        <v>943</v>
      </c>
      <c r="Q2" s="295" t="s">
        <v>944</v>
      </c>
      <c r="R2" s="269" t="s">
        <v>869</v>
      </c>
      <c r="S2" s="269" t="s">
        <v>841</v>
      </c>
      <c r="T2" s="104" t="s">
        <v>840</v>
      </c>
      <c r="U2" s="104" t="s">
        <v>841</v>
      </c>
      <c r="V2" s="104" t="s">
        <v>845</v>
      </c>
      <c r="W2" s="165" t="s">
        <v>945</v>
      </c>
      <c r="X2" s="165" t="s">
        <v>946</v>
      </c>
      <c r="Y2" s="299" t="s">
        <v>947</v>
      </c>
      <c r="Z2" s="196" t="s">
        <v>948</v>
      </c>
      <c r="AA2" s="196" t="s">
        <v>949</v>
      </c>
      <c r="AB2" s="196" t="s">
        <v>950</v>
      </c>
      <c r="AC2" s="196" t="s">
        <v>951</v>
      </c>
      <c r="AD2" s="196" t="s">
        <v>952</v>
      </c>
      <c r="AE2" s="104" t="s">
        <v>842</v>
      </c>
      <c r="AF2" s="104" t="s">
        <v>843</v>
      </c>
      <c r="AG2" s="104" t="s">
        <v>844</v>
      </c>
      <c r="AH2" s="165" t="s">
        <v>857</v>
      </c>
      <c r="AI2" s="104" t="s">
        <v>861</v>
      </c>
      <c r="AJ2" s="165" t="s">
        <v>863</v>
      </c>
      <c r="AK2" s="104" t="s">
        <v>838</v>
      </c>
    </row>
    <row r="3" spans="1:361" s="309" customFormat="1" ht="21" customHeight="1">
      <c r="A3" s="174">
        <v>133</v>
      </c>
      <c r="B3" s="306" t="s">
        <v>15</v>
      </c>
      <c r="C3" s="306" t="s">
        <v>21</v>
      </c>
      <c r="D3" s="300" t="s">
        <v>697</v>
      </c>
      <c r="E3" s="346" t="s">
        <v>1188</v>
      </c>
      <c r="F3" s="346" t="s">
        <v>1005</v>
      </c>
      <c r="G3" s="347"/>
      <c r="H3" s="300" t="s">
        <v>1189</v>
      </c>
      <c r="I3" s="348">
        <v>43192</v>
      </c>
      <c r="J3" s="303">
        <f t="shared" ref="J3:J34" ca="1" si="0">I$1-I3</f>
        <v>2988.9258395833313</v>
      </c>
      <c r="K3" s="346" t="s">
        <v>1190</v>
      </c>
      <c r="L3" s="306">
        <v>78540</v>
      </c>
      <c r="M3" s="346" t="s">
        <v>15</v>
      </c>
      <c r="N3" s="349">
        <v>782474626</v>
      </c>
      <c r="O3" s="349">
        <v>698191812</v>
      </c>
      <c r="P3" s="305" t="s">
        <v>1191</v>
      </c>
      <c r="Q3" s="305"/>
      <c r="R3" s="350"/>
      <c r="S3" s="351"/>
      <c r="T3" s="352">
        <v>44807</v>
      </c>
      <c r="U3" s="307">
        <v>200</v>
      </c>
      <c r="V3" s="353" t="s">
        <v>958</v>
      </c>
      <c r="W3" s="334">
        <v>200</v>
      </c>
      <c r="X3" s="301"/>
      <c r="Y3" s="355"/>
      <c r="Z3" s="354"/>
      <c r="AA3" s="354"/>
      <c r="AB3" s="354"/>
      <c r="AC3" s="354"/>
      <c r="AD3" s="354"/>
      <c r="AE3" s="354"/>
      <c r="AF3" s="354"/>
      <c r="AG3" s="354"/>
      <c r="AH3" s="356"/>
      <c r="AI3" s="356"/>
      <c r="AJ3" s="356"/>
      <c r="AK3" s="308">
        <f t="shared" ref="AK3:AK16" si="1">SUM(W3:AJ3)</f>
        <v>200</v>
      </c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361" s="327" customFormat="1" ht="21" customHeight="1">
      <c r="A4" s="11">
        <v>49</v>
      </c>
      <c r="B4" s="310" t="s">
        <v>15</v>
      </c>
      <c r="C4" s="311" t="s">
        <v>21</v>
      </c>
      <c r="D4" s="312" t="s">
        <v>697</v>
      </c>
      <c r="E4" s="313" t="s">
        <v>330</v>
      </c>
      <c r="F4" s="313" t="s">
        <v>1033</v>
      </c>
      <c r="G4" s="314"/>
      <c r="H4" s="341" t="s">
        <v>1034</v>
      </c>
      <c r="I4" s="315">
        <v>43175</v>
      </c>
      <c r="J4" s="316">
        <f t="shared" ca="1" si="0"/>
        <v>3005.9258395833313</v>
      </c>
      <c r="K4" s="313" t="s">
        <v>332</v>
      </c>
      <c r="L4" s="317">
        <v>78540</v>
      </c>
      <c r="M4" s="313" t="s">
        <v>15</v>
      </c>
      <c r="N4" s="318">
        <v>695223982</v>
      </c>
      <c r="O4" s="318" t="s">
        <v>333</v>
      </c>
      <c r="P4" s="456" t="s">
        <v>334</v>
      </c>
      <c r="Q4" s="458"/>
      <c r="R4" s="319"/>
      <c r="S4" s="320"/>
      <c r="T4" s="321">
        <v>44816</v>
      </c>
      <c r="U4" s="322">
        <v>240</v>
      </c>
      <c r="V4" s="466" t="s">
        <v>958</v>
      </c>
      <c r="W4" s="323"/>
      <c r="X4" s="323"/>
      <c r="Y4" s="324"/>
      <c r="Z4" s="323"/>
      <c r="AA4" s="323"/>
      <c r="AB4" s="323"/>
      <c r="AC4" s="323"/>
      <c r="AD4" s="323"/>
      <c r="AE4" s="323"/>
      <c r="AF4" s="323"/>
      <c r="AG4" s="323">
        <v>240</v>
      </c>
      <c r="AH4" s="325"/>
      <c r="AI4" s="325"/>
      <c r="AJ4" s="325"/>
      <c r="AK4" s="326">
        <f t="shared" si="1"/>
        <v>240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  <c r="IW4" s="309"/>
      <c r="IX4" s="309"/>
      <c r="IY4" s="309"/>
      <c r="IZ4" s="309"/>
      <c r="JA4" s="309"/>
      <c r="JB4" s="309"/>
      <c r="JC4" s="309"/>
      <c r="JD4" s="309"/>
      <c r="JE4" s="309"/>
      <c r="JF4" s="309"/>
      <c r="JG4" s="309"/>
      <c r="JH4" s="309"/>
      <c r="JI4" s="309"/>
      <c r="JJ4" s="309"/>
      <c r="JK4" s="309"/>
      <c r="JL4" s="309"/>
      <c r="JM4" s="309"/>
      <c r="JN4" s="309"/>
      <c r="JO4" s="309"/>
      <c r="JP4" s="309"/>
      <c r="JQ4" s="309"/>
      <c r="JR4" s="309"/>
      <c r="JS4" s="309"/>
      <c r="JT4" s="309"/>
      <c r="JU4" s="309"/>
      <c r="JV4" s="309"/>
      <c r="JW4" s="309"/>
      <c r="JX4" s="309"/>
      <c r="JY4" s="309"/>
      <c r="JZ4" s="309"/>
      <c r="KA4" s="309"/>
      <c r="KB4" s="309"/>
      <c r="KC4" s="309"/>
      <c r="KD4" s="309"/>
      <c r="KE4" s="309"/>
      <c r="KF4" s="309"/>
      <c r="KG4" s="309"/>
      <c r="KH4" s="309"/>
      <c r="KI4" s="309"/>
      <c r="KJ4" s="309"/>
      <c r="KK4" s="309"/>
      <c r="KL4" s="309"/>
      <c r="KM4" s="309"/>
      <c r="KN4" s="309"/>
      <c r="KO4" s="309"/>
      <c r="KP4" s="309"/>
      <c r="KQ4" s="309"/>
      <c r="KR4" s="309"/>
      <c r="KS4" s="309"/>
      <c r="KT4" s="309"/>
      <c r="KU4" s="309"/>
      <c r="KV4" s="309"/>
      <c r="KW4" s="309"/>
      <c r="KX4" s="309"/>
      <c r="KY4" s="309"/>
      <c r="KZ4" s="309"/>
      <c r="LA4" s="309"/>
      <c r="LB4" s="309"/>
      <c r="LC4" s="309"/>
      <c r="LD4" s="309"/>
      <c r="LE4" s="309"/>
      <c r="LF4" s="309"/>
      <c r="LG4" s="309"/>
      <c r="LH4" s="309"/>
      <c r="LI4" s="309"/>
      <c r="LJ4" s="309"/>
      <c r="LK4" s="309"/>
      <c r="LL4" s="309"/>
      <c r="LM4" s="309"/>
      <c r="LN4" s="309"/>
      <c r="LO4" s="309"/>
      <c r="LP4" s="309"/>
      <c r="LQ4" s="309"/>
      <c r="LR4" s="309"/>
      <c r="LS4" s="309"/>
      <c r="LT4" s="309"/>
      <c r="LU4" s="309"/>
      <c r="LV4" s="309"/>
      <c r="LW4" s="309"/>
      <c r="LX4" s="309"/>
      <c r="LY4" s="309"/>
      <c r="LZ4" s="309"/>
      <c r="MA4" s="309"/>
      <c r="MB4" s="309"/>
      <c r="MC4" s="309"/>
      <c r="MD4" s="309"/>
      <c r="ME4" s="309"/>
      <c r="MF4" s="309"/>
      <c r="MG4" s="309"/>
      <c r="MH4" s="309"/>
      <c r="MI4" s="309"/>
      <c r="MJ4" s="309"/>
      <c r="MK4" s="309"/>
      <c r="ML4" s="309"/>
      <c r="MM4" s="309"/>
      <c r="MN4" s="309"/>
      <c r="MO4" s="309"/>
      <c r="MP4" s="309"/>
      <c r="MQ4" s="309"/>
      <c r="MR4" s="309"/>
      <c r="MS4" s="309"/>
      <c r="MT4" s="309"/>
      <c r="MU4" s="309"/>
      <c r="MV4" s="309"/>
      <c r="MW4" s="309"/>
    </row>
    <row r="5" spans="1:361" ht="21" customHeight="1">
      <c r="A5" s="174">
        <v>82</v>
      </c>
      <c r="B5" s="306" t="s">
        <v>15</v>
      </c>
      <c r="C5" s="306" t="s">
        <v>21</v>
      </c>
      <c r="D5" s="300" t="s">
        <v>697</v>
      </c>
      <c r="E5" s="346" t="s">
        <v>1102</v>
      </c>
      <c r="F5" s="346" t="s">
        <v>1103</v>
      </c>
      <c r="G5" s="347"/>
      <c r="H5" s="300" t="s">
        <v>1104</v>
      </c>
      <c r="I5" s="348">
        <v>43136</v>
      </c>
      <c r="J5" s="303">
        <f t="shared" ca="1" si="0"/>
        <v>3044.9258395833313</v>
      </c>
      <c r="K5" s="346" t="s">
        <v>332</v>
      </c>
      <c r="L5" s="306">
        <v>78540</v>
      </c>
      <c r="M5" s="346" t="s">
        <v>15</v>
      </c>
      <c r="N5" s="349">
        <v>698331656</v>
      </c>
      <c r="O5" s="349">
        <v>951724538</v>
      </c>
      <c r="P5" s="305" t="s">
        <v>1105</v>
      </c>
      <c r="Q5" s="361"/>
      <c r="R5" s="350"/>
      <c r="S5" s="351"/>
      <c r="T5" s="352">
        <v>44818</v>
      </c>
      <c r="U5" s="307">
        <v>220</v>
      </c>
      <c r="V5" s="358" t="s">
        <v>965</v>
      </c>
      <c r="W5" s="354"/>
      <c r="X5" s="354"/>
      <c r="Y5" s="355">
        <v>110</v>
      </c>
      <c r="Z5" s="354"/>
      <c r="AA5" s="354">
        <v>110</v>
      </c>
      <c r="AB5" s="354"/>
      <c r="AC5" s="354"/>
      <c r="AD5" s="354"/>
      <c r="AE5" s="354"/>
      <c r="AF5" s="354"/>
      <c r="AG5" s="354"/>
      <c r="AH5" s="356"/>
      <c r="AI5" s="356"/>
      <c r="AJ5" s="356"/>
      <c r="AK5" s="308">
        <f t="shared" si="1"/>
        <v>220</v>
      </c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  <c r="IW5" s="309"/>
      <c r="IX5" s="309"/>
      <c r="IY5" s="309"/>
      <c r="IZ5" s="309"/>
      <c r="JA5" s="309"/>
      <c r="JB5" s="309"/>
      <c r="JC5" s="309"/>
      <c r="JD5" s="309"/>
      <c r="JE5" s="309"/>
      <c r="JF5" s="309"/>
      <c r="JG5" s="309"/>
      <c r="JH5" s="309"/>
      <c r="JI5" s="309"/>
      <c r="JJ5" s="309"/>
      <c r="JK5" s="309"/>
      <c r="JL5" s="309"/>
      <c r="JM5" s="309"/>
      <c r="JN5" s="309"/>
      <c r="JO5" s="309"/>
      <c r="JP5" s="309"/>
      <c r="JQ5" s="309"/>
      <c r="JR5" s="309"/>
      <c r="JS5" s="309"/>
      <c r="JT5" s="309"/>
      <c r="JU5" s="309"/>
      <c r="JV5" s="309"/>
      <c r="JW5" s="309"/>
      <c r="JX5" s="309"/>
      <c r="JY5" s="309"/>
      <c r="JZ5" s="309"/>
      <c r="KA5" s="309"/>
      <c r="KB5" s="309"/>
      <c r="KC5" s="309"/>
      <c r="KD5" s="309"/>
      <c r="KE5" s="309"/>
      <c r="KF5" s="309"/>
      <c r="KG5" s="309"/>
      <c r="KH5" s="309"/>
      <c r="KI5" s="309"/>
      <c r="KJ5" s="309"/>
      <c r="KK5" s="309"/>
      <c r="KL5" s="309"/>
      <c r="KM5" s="309"/>
      <c r="KN5" s="309"/>
      <c r="KO5" s="309"/>
      <c r="KP5" s="309"/>
      <c r="KQ5" s="309"/>
      <c r="KR5" s="309"/>
      <c r="KS5" s="309"/>
      <c r="KT5" s="309"/>
      <c r="KU5" s="309"/>
      <c r="KV5" s="309"/>
      <c r="KW5" s="309"/>
      <c r="KX5" s="309"/>
      <c r="KY5" s="309"/>
      <c r="KZ5" s="309"/>
      <c r="LA5" s="309"/>
      <c r="LB5" s="309"/>
      <c r="LC5" s="309"/>
      <c r="LD5" s="309"/>
      <c r="LE5" s="309"/>
      <c r="LF5" s="309"/>
      <c r="LG5" s="309"/>
      <c r="LH5" s="309"/>
      <c r="LI5" s="309"/>
      <c r="LJ5" s="309"/>
      <c r="LK5" s="309"/>
      <c r="LL5" s="309"/>
      <c r="LM5" s="309"/>
      <c r="LN5" s="309"/>
      <c r="LO5" s="309"/>
      <c r="LP5" s="309"/>
      <c r="LQ5" s="309"/>
      <c r="LR5" s="309"/>
      <c r="LS5" s="309"/>
      <c r="LT5" s="309"/>
      <c r="LU5" s="309"/>
      <c r="LV5" s="309"/>
      <c r="LW5" s="309"/>
      <c r="LX5" s="309"/>
      <c r="LY5" s="309"/>
      <c r="LZ5" s="309"/>
      <c r="MA5" s="309"/>
      <c r="MB5" s="309"/>
      <c r="MC5" s="309"/>
      <c r="MD5" s="309"/>
      <c r="ME5" s="309"/>
      <c r="MF5" s="309"/>
      <c r="MG5" s="309"/>
      <c r="MH5" s="309"/>
      <c r="MI5" s="309"/>
      <c r="MJ5" s="309"/>
      <c r="MK5" s="309"/>
      <c r="ML5" s="309"/>
      <c r="MM5" s="309"/>
      <c r="MN5" s="309"/>
      <c r="MO5" s="309"/>
      <c r="MP5" s="309"/>
      <c r="MQ5" s="309"/>
      <c r="MR5" s="309"/>
      <c r="MS5" s="309"/>
      <c r="MT5" s="309"/>
      <c r="MU5" s="309"/>
      <c r="MV5" s="309"/>
      <c r="MW5" s="309"/>
    </row>
    <row r="6" spans="1:361" s="309" customFormat="1" ht="21" customHeight="1">
      <c r="A6" s="11">
        <v>137</v>
      </c>
      <c r="B6" s="306" t="s">
        <v>15</v>
      </c>
      <c r="C6" s="306" t="s">
        <v>21</v>
      </c>
      <c r="D6" s="300" t="s">
        <v>698</v>
      </c>
      <c r="E6" s="346" t="s">
        <v>87</v>
      </c>
      <c r="F6" s="346" t="s">
        <v>1199</v>
      </c>
      <c r="G6" s="347"/>
      <c r="H6" s="302" t="s">
        <v>1200</v>
      </c>
      <c r="I6" s="348">
        <v>43023</v>
      </c>
      <c r="J6" s="303">
        <f t="shared" ca="1" si="0"/>
        <v>3157.9258395833313</v>
      </c>
      <c r="K6" s="346" t="s">
        <v>89</v>
      </c>
      <c r="L6" s="306">
        <v>78480</v>
      </c>
      <c r="M6" s="346" t="s">
        <v>36</v>
      </c>
      <c r="N6" s="349">
        <v>663206905</v>
      </c>
      <c r="O6" s="349"/>
      <c r="P6" s="305" t="s">
        <v>767</v>
      </c>
      <c r="Q6" s="305"/>
      <c r="R6" s="350"/>
      <c r="S6" s="351"/>
      <c r="T6" s="352">
        <v>44816</v>
      </c>
      <c r="U6" s="307">
        <v>180</v>
      </c>
      <c r="V6" s="358" t="s">
        <v>965</v>
      </c>
      <c r="W6" s="334">
        <v>45</v>
      </c>
      <c r="X6" s="301"/>
      <c r="Y6" s="355">
        <v>45</v>
      </c>
      <c r="Z6" s="354"/>
      <c r="AA6" s="354">
        <v>45</v>
      </c>
      <c r="AB6" s="354"/>
      <c r="AC6" s="354">
        <v>45</v>
      </c>
      <c r="AD6" s="354"/>
      <c r="AE6" s="354"/>
      <c r="AF6" s="354"/>
      <c r="AG6" s="354"/>
      <c r="AH6" s="356"/>
      <c r="AI6" s="356"/>
      <c r="AJ6" s="356"/>
      <c r="AK6" s="308">
        <f t="shared" si="1"/>
        <v>180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361" s="327" customFormat="1" ht="21" customHeight="1">
      <c r="A7" s="174">
        <v>1</v>
      </c>
      <c r="B7" s="440" t="s">
        <v>15</v>
      </c>
      <c r="C7" s="442" t="s">
        <v>21</v>
      </c>
      <c r="D7" s="340" t="s">
        <v>697</v>
      </c>
      <c r="E7" s="443" t="s">
        <v>953</v>
      </c>
      <c r="F7" s="444" t="s">
        <v>954</v>
      </c>
      <c r="G7" s="445"/>
      <c r="H7" s="448" t="s">
        <v>955</v>
      </c>
      <c r="I7" s="450">
        <v>42957</v>
      </c>
      <c r="J7" s="342">
        <f t="shared" ca="1" si="0"/>
        <v>3223.9258395833313</v>
      </c>
      <c r="K7" s="452" t="s">
        <v>956</v>
      </c>
      <c r="L7" s="453">
        <v>78540</v>
      </c>
      <c r="M7" s="454" t="s">
        <v>15</v>
      </c>
      <c r="N7" s="455">
        <v>662962032</v>
      </c>
      <c r="O7" s="455"/>
      <c r="P7" s="343" t="s">
        <v>957</v>
      </c>
      <c r="Q7" s="457"/>
      <c r="R7" s="463"/>
      <c r="S7" s="463"/>
      <c r="T7" s="464">
        <v>44809</v>
      </c>
      <c r="U7" s="344">
        <v>220</v>
      </c>
      <c r="V7" s="465" t="s">
        <v>958</v>
      </c>
      <c r="W7" s="467">
        <v>220</v>
      </c>
      <c r="X7" s="470"/>
      <c r="Y7" s="472"/>
      <c r="Z7" s="470"/>
      <c r="AA7" s="475"/>
      <c r="AB7" s="475"/>
      <c r="AC7" s="475"/>
      <c r="AD7" s="475"/>
      <c r="AE7" s="476"/>
      <c r="AF7" s="476"/>
      <c r="AG7" s="476"/>
      <c r="AH7" s="470"/>
      <c r="AI7" s="476"/>
      <c r="AJ7" s="470"/>
      <c r="AK7" s="345">
        <f t="shared" si="1"/>
        <v>220</v>
      </c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  <c r="IW7" s="309"/>
      <c r="IX7" s="309"/>
      <c r="IY7" s="309"/>
      <c r="IZ7" s="309"/>
      <c r="JA7" s="309"/>
      <c r="JB7" s="309"/>
      <c r="JC7" s="309"/>
      <c r="JD7" s="309"/>
      <c r="JE7" s="309"/>
      <c r="JF7" s="309"/>
      <c r="JG7" s="309"/>
      <c r="JH7" s="309"/>
      <c r="JI7" s="309"/>
      <c r="JJ7" s="309"/>
      <c r="JK7" s="309"/>
      <c r="JL7" s="309"/>
      <c r="JM7" s="309"/>
      <c r="JN7" s="309"/>
      <c r="JO7" s="309"/>
      <c r="JP7" s="309"/>
      <c r="JQ7" s="309"/>
      <c r="JR7" s="309"/>
      <c r="JS7" s="309"/>
      <c r="JT7" s="309"/>
      <c r="JU7" s="309"/>
      <c r="JV7" s="309"/>
      <c r="JW7" s="309"/>
      <c r="JX7" s="309"/>
      <c r="JY7" s="309"/>
      <c r="JZ7" s="309"/>
      <c r="KA7" s="309"/>
      <c r="KB7" s="309"/>
      <c r="KC7" s="309"/>
      <c r="KD7" s="309"/>
      <c r="KE7" s="309"/>
      <c r="KF7" s="309"/>
      <c r="KG7" s="309"/>
      <c r="KH7" s="309"/>
      <c r="KI7" s="309"/>
      <c r="KJ7" s="309"/>
      <c r="KK7" s="309"/>
      <c r="KL7" s="309"/>
      <c r="KM7" s="309"/>
      <c r="KN7" s="309"/>
      <c r="KO7" s="309"/>
      <c r="KP7" s="309"/>
      <c r="KQ7" s="309"/>
      <c r="KR7" s="309"/>
      <c r="KS7" s="309"/>
      <c r="KT7" s="309"/>
      <c r="KU7" s="309"/>
      <c r="KV7" s="309"/>
      <c r="KW7" s="309"/>
      <c r="KX7" s="309"/>
      <c r="KY7" s="309"/>
      <c r="KZ7" s="309"/>
      <c r="LA7" s="309"/>
      <c r="LB7" s="309"/>
      <c r="LC7" s="309"/>
      <c r="LD7" s="309"/>
      <c r="LE7" s="309"/>
      <c r="LF7" s="309"/>
      <c r="LG7" s="309"/>
      <c r="LH7" s="309"/>
      <c r="LI7" s="309"/>
      <c r="LJ7" s="309"/>
      <c r="LK7" s="309"/>
      <c r="LL7" s="309"/>
      <c r="LM7" s="309"/>
      <c r="LN7" s="309"/>
      <c r="LO7" s="309"/>
      <c r="LP7" s="309"/>
      <c r="LQ7" s="309"/>
      <c r="LR7" s="309"/>
      <c r="LS7" s="309"/>
      <c r="LT7" s="309"/>
      <c r="LU7" s="309"/>
      <c r="LV7" s="309"/>
      <c r="LW7" s="309"/>
      <c r="LX7" s="309"/>
      <c r="LY7" s="309"/>
      <c r="LZ7" s="309"/>
      <c r="MA7" s="309"/>
      <c r="MB7" s="309"/>
      <c r="MC7" s="309"/>
      <c r="MD7" s="309"/>
      <c r="ME7" s="309"/>
      <c r="MF7" s="309"/>
      <c r="MG7" s="309"/>
      <c r="MH7" s="309"/>
      <c r="MI7" s="309"/>
      <c r="MJ7" s="309"/>
      <c r="MK7" s="309"/>
      <c r="ML7" s="309"/>
      <c r="MM7" s="309"/>
      <c r="MN7" s="309"/>
      <c r="MO7" s="309"/>
      <c r="MP7" s="309"/>
      <c r="MQ7" s="309"/>
      <c r="MR7" s="309"/>
      <c r="MS7" s="309"/>
      <c r="MT7" s="309"/>
      <c r="MU7" s="309"/>
      <c r="MV7" s="309"/>
      <c r="MW7" s="309"/>
    </row>
    <row r="8" spans="1:361" s="327" customFormat="1" ht="21" customHeight="1">
      <c r="A8" s="11">
        <v>102</v>
      </c>
      <c r="B8" s="441" t="s">
        <v>15</v>
      </c>
      <c r="C8" s="173" t="s">
        <v>21</v>
      </c>
      <c r="D8" s="174" t="s">
        <v>697</v>
      </c>
      <c r="E8" s="328" t="s">
        <v>165</v>
      </c>
      <c r="F8" s="328" t="s">
        <v>166</v>
      </c>
      <c r="G8" s="329"/>
      <c r="H8" s="174" t="s">
        <v>655</v>
      </c>
      <c r="I8" s="176">
        <v>42941</v>
      </c>
      <c r="J8" s="451">
        <f t="shared" ca="1" si="0"/>
        <v>3239.9258395833313</v>
      </c>
      <c r="K8" s="328" t="s">
        <v>167</v>
      </c>
      <c r="L8" s="173">
        <v>78955</v>
      </c>
      <c r="M8" s="328" t="s">
        <v>168</v>
      </c>
      <c r="N8" s="178">
        <v>769008721</v>
      </c>
      <c r="O8" s="178"/>
      <c r="P8" s="357" t="s">
        <v>169</v>
      </c>
      <c r="Q8" s="357"/>
      <c r="R8" s="258"/>
      <c r="S8" s="259"/>
      <c r="T8" s="331">
        <v>44809</v>
      </c>
      <c r="U8" s="332">
        <v>120</v>
      </c>
      <c r="V8" s="395" t="s">
        <v>958</v>
      </c>
      <c r="W8" s="335"/>
      <c r="X8" s="335"/>
      <c r="Y8" s="336"/>
      <c r="Z8" s="335"/>
      <c r="AA8" s="335"/>
      <c r="AB8" s="335"/>
      <c r="AC8" s="335"/>
      <c r="AD8" s="335"/>
      <c r="AE8" s="335"/>
      <c r="AF8" s="335"/>
      <c r="AG8" s="335"/>
      <c r="AH8" s="337"/>
      <c r="AI8" s="337">
        <v>120</v>
      </c>
      <c r="AJ8" s="337"/>
      <c r="AK8" s="477">
        <f t="shared" si="1"/>
        <v>120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</row>
    <row r="9" spans="1:361" ht="21" customHeight="1">
      <c r="A9" s="174">
        <v>79</v>
      </c>
      <c r="B9" s="306" t="s">
        <v>15</v>
      </c>
      <c r="C9" s="306" t="s">
        <v>971</v>
      </c>
      <c r="D9" s="300" t="s">
        <v>697</v>
      </c>
      <c r="E9" s="346" t="s">
        <v>1092</v>
      </c>
      <c r="F9" s="346" t="s">
        <v>1093</v>
      </c>
      <c r="G9" s="347"/>
      <c r="H9" s="300" t="s">
        <v>1094</v>
      </c>
      <c r="I9" s="348">
        <v>42924</v>
      </c>
      <c r="J9" s="303">
        <f t="shared" ca="1" si="0"/>
        <v>3256.9258395833313</v>
      </c>
      <c r="K9" s="346" t="s">
        <v>1095</v>
      </c>
      <c r="L9" s="306">
        <v>78540</v>
      </c>
      <c r="M9" s="346" t="s">
        <v>15</v>
      </c>
      <c r="N9" s="349">
        <v>640303694</v>
      </c>
      <c r="O9" s="349"/>
      <c r="P9" s="305" t="s">
        <v>1096</v>
      </c>
      <c r="Q9" s="361"/>
      <c r="R9" s="350"/>
      <c r="S9" s="351"/>
      <c r="T9" s="352">
        <v>44832</v>
      </c>
      <c r="U9" s="307">
        <v>220</v>
      </c>
      <c r="V9" s="358" t="s">
        <v>965</v>
      </c>
      <c r="W9" s="334">
        <v>220</v>
      </c>
      <c r="X9" s="301"/>
      <c r="Y9" s="355"/>
      <c r="Z9" s="354"/>
      <c r="AA9" s="354"/>
      <c r="AB9" s="354"/>
      <c r="AC9" s="354"/>
      <c r="AD9" s="354"/>
      <c r="AE9" s="354"/>
      <c r="AF9" s="354"/>
      <c r="AG9" s="354"/>
      <c r="AH9" s="356"/>
      <c r="AI9" s="356"/>
      <c r="AJ9" s="356"/>
      <c r="AK9" s="308">
        <f t="shared" si="1"/>
        <v>220</v>
      </c>
    </row>
    <row r="10" spans="1:361" ht="21" customHeight="1">
      <c r="A10" s="11">
        <v>45</v>
      </c>
      <c r="B10" s="306" t="s">
        <v>15</v>
      </c>
      <c r="C10" s="306" t="s">
        <v>21</v>
      </c>
      <c r="D10" s="300" t="s">
        <v>697</v>
      </c>
      <c r="E10" s="346" t="s">
        <v>1028</v>
      </c>
      <c r="F10" s="346" t="s">
        <v>1029</v>
      </c>
      <c r="G10" s="347">
        <v>44796</v>
      </c>
      <c r="H10" s="300" t="s">
        <v>1030</v>
      </c>
      <c r="I10" s="348">
        <v>42877</v>
      </c>
      <c r="J10" s="303">
        <f t="shared" ca="1" si="0"/>
        <v>3303.9258395833313</v>
      </c>
      <c r="K10" s="346" t="s">
        <v>1031</v>
      </c>
      <c r="L10" s="306">
        <v>78130</v>
      </c>
      <c r="M10" s="346" t="s">
        <v>94</v>
      </c>
      <c r="N10" s="349">
        <v>615858764</v>
      </c>
      <c r="O10" s="349"/>
      <c r="P10" s="305" t="s">
        <v>1032</v>
      </c>
      <c r="Q10" s="361"/>
      <c r="R10" s="350"/>
      <c r="S10" s="351"/>
      <c r="T10" s="352">
        <v>44811</v>
      </c>
      <c r="U10" s="307">
        <v>220</v>
      </c>
      <c r="V10" s="353" t="s">
        <v>958</v>
      </c>
      <c r="W10" s="334">
        <v>220</v>
      </c>
      <c r="X10" s="301"/>
      <c r="Y10" s="355"/>
      <c r="Z10" s="354"/>
      <c r="AA10" s="354"/>
      <c r="AB10" s="354"/>
      <c r="AC10" s="354"/>
      <c r="AD10" s="354"/>
      <c r="AE10" s="354"/>
      <c r="AF10" s="354"/>
      <c r="AG10" s="354"/>
      <c r="AH10" s="356"/>
      <c r="AI10" s="356"/>
      <c r="AJ10" s="356"/>
      <c r="AK10" s="308">
        <f t="shared" si="1"/>
        <v>220</v>
      </c>
    </row>
    <row r="11" spans="1:361" ht="21" customHeight="1">
      <c r="A11" s="174">
        <v>126</v>
      </c>
      <c r="B11" s="173" t="s">
        <v>15</v>
      </c>
      <c r="C11" s="173" t="s">
        <v>21</v>
      </c>
      <c r="D11" s="174" t="s">
        <v>697</v>
      </c>
      <c r="E11" s="328" t="s">
        <v>491</v>
      </c>
      <c r="F11" s="328" t="s">
        <v>492</v>
      </c>
      <c r="G11" s="329"/>
      <c r="H11" s="174" t="s">
        <v>679</v>
      </c>
      <c r="I11" s="176">
        <v>42855</v>
      </c>
      <c r="J11" s="177">
        <f t="shared" ca="1" si="0"/>
        <v>3325.9258395833313</v>
      </c>
      <c r="K11" s="328" t="s">
        <v>493</v>
      </c>
      <c r="L11" s="173">
        <v>78480</v>
      </c>
      <c r="M11" s="328" t="s">
        <v>36</v>
      </c>
      <c r="N11" s="178">
        <v>664853912</v>
      </c>
      <c r="O11" s="178"/>
      <c r="P11" s="357" t="s">
        <v>494</v>
      </c>
      <c r="Q11" s="397" t="s">
        <v>1182</v>
      </c>
      <c r="R11" s="258"/>
      <c r="S11" s="259"/>
      <c r="T11" s="331">
        <v>44832</v>
      </c>
      <c r="U11" s="332">
        <v>200</v>
      </c>
      <c r="V11" s="358" t="s">
        <v>965</v>
      </c>
      <c r="W11" s="335"/>
      <c r="X11" s="335"/>
      <c r="Y11" s="336">
        <v>200</v>
      </c>
      <c r="Z11" s="335"/>
      <c r="AA11" s="335"/>
      <c r="AB11" s="335"/>
      <c r="AC11" s="335"/>
      <c r="AD11" s="335"/>
      <c r="AE11" s="335"/>
      <c r="AF11" s="335"/>
      <c r="AG11" s="335"/>
      <c r="AH11" s="337"/>
      <c r="AI11" s="337"/>
      <c r="AJ11" s="337"/>
      <c r="AK11" s="339">
        <f t="shared" si="1"/>
        <v>200</v>
      </c>
    </row>
    <row r="12" spans="1:361" ht="21" customHeight="1">
      <c r="A12" s="11">
        <v>41</v>
      </c>
      <c r="B12" s="173" t="s">
        <v>15</v>
      </c>
      <c r="C12" s="173" t="s">
        <v>21</v>
      </c>
      <c r="D12" s="174" t="s">
        <v>697</v>
      </c>
      <c r="E12" s="328" t="s">
        <v>801</v>
      </c>
      <c r="F12" s="328" t="s">
        <v>802</v>
      </c>
      <c r="G12" s="329"/>
      <c r="H12" s="184" t="s">
        <v>805</v>
      </c>
      <c r="I12" s="176">
        <v>42843</v>
      </c>
      <c r="J12" s="177">
        <f t="shared" ca="1" si="0"/>
        <v>3337.9258395833313</v>
      </c>
      <c r="K12" s="328" t="s">
        <v>803</v>
      </c>
      <c r="L12" s="173">
        <v>78480</v>
      </c>
      <c r="M12" s="328" t="s">
        <v>36</v>
      </c>
      <c r="N12" s="178">
        <v>659365206</v>
      </c>
      <c r="O12" s="178"/>
      <c r="P12" s="330" t="s">
        <v>804</v>
      </c>
      <c r="Q12" s="330"/>
      <c r="R12" s="258"/>
      <c r="S12" s="259"/>
      <c r="T12" s="331">
        <v>44807</v>
      </c>
      <c r="U12" s="332">
        <v>220</v>
      </c>
      <c r="V12" s="333" t="s">
        <v>958</v>
      </c>
      <c r="W12" s="334">
        <v>110</v>
      </c>
      <c r="X12" s="335"/>
      <c r="Y12" s="336">
        <v>110</v>
      </c>
      <c r="Z12" s="335"/>
      <c r="AA12" s="335"/>
      <c r="AB12" s="335"/>
      <c r="AC12" s="335"/>
      <c r="AD12" s="335"/>
      <c r="AE12" s="335"/>
      <c r="AF12" s="335"/>
      <c r="AG12" s="335"/>
      <c r="AH12" s="337"/>
      <c r="AI12" s="337"/>
      <c r="AJ12" s="337"/>
      <c r="AK12" s="339">
        <f t="shared" si="1"/>
        <v>220</v>
      </c>
    </row>
    <row r="13" spans="1:361" s="359" customFormat="1" ht="21" customHeight="1">
      <c r="A13" s="174">
        <v>53</v>
      </c>
      <c r="B13" s="306" t="s">
        <v>15</v>
      </c>
      <c r="C13" s="306" t="s">
        <v>21</v>
      </c>
      <c r="D13" s="300" t="s">
        <v>697</v>
      </c>
      <c r="E13" s="346" t="s">
        <v>1041</v>
      </c>
      <c r="F13" s="346" t="s">
        <v>1042</v>
      </c>
      <c r="G13" s="347"/>
      <c r="H13" s="300" t="s">
        <v>1043</v>
      </c>
      <c r="I13" s="348">
        <v>42836</v>
      </c>
      <c r="J13" s="303">
        <f t="shared" ca="1" si="0"/>
        <v>3344.9258395833313</v>
      </c>
      <c r="K13" s="346" t="s">
        <v>1044</v>
      </c>
      <c r="L13" s="306">
        <v>78540</v>
      </c>
      <c r="M13" s="346" t="s">
        <v>15</v>
      </c>
      <c r="N13" s="349">
        <v>649237228</v>
      </c>
      <c r="O13" s="349"/>
      <c r="P13" s="305" t="s">
        <v>1045</v>
      </c>
      <c r="Q13" s="361"/>
      <c r="R13" s="350"/>
      <c r="S13" s="351"/>
      <c r="T13" s="352">
        <v>44818</v>
      </c>
      <c r="U13" s="307">
        <v>220</v>
      </c>
      <c r="V13" s="353" t="s">
        <v>958</v>
      </c>
      <c r="W13" s="334">
        <v>110</v>
      </c>
      <c r="X13" s="301"/>
      <c r="Y13" s="355">
        <v>110</v>
      </c>
      <c r="Z13" s="354"/>
      <c r="AA13" s="354"/>
      <c r="AB13" s="354"/>
      <c r="AC13" s="354"/>
      <c r="AD13" s="354"/>
      <c r="AE13" s="354"/>
      <c r="AF13" s="354"/>
      <c r="AG13" s="354"/>
      <c r="AH13" s="356"/>
      <c r="AI13" s="356"/>
      <c r="AJ13" s="356"/>
      <c r="AK13" s="308">
        <f t="shared" si="1"/>
        <v>220</v>
      </c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  <c r="IW13" s="309"/>
      <c r="IX13" s="309"/>
      <c r="IY13" s="309"/>
      <c r="IZ13" s="309"/>
      <c r="JA13" s="309"/>
      <c r="JB13" s="309"/>
      <c r="JC13" s="309"/>
      <c r="JD13" s="309"/>
      <c r="JE13" s="309"/>
      <c r="JF13" s="309"/>
      <c r="JG13" s="309"/>
      <c r="JH13" s="309"/>
      <c r="JI13" s="309"/>
      <c r="JJ13" s="309"/>
      <c r="JK13" s="309"/>
      <c r="JL13" s="309"/>
      <c r="JM13" s="309"/>
      <c r="JN13" s="309"/>
      <c r="JO13" s="309"/>
      <c r="JP13" s="309"/>
      <c r="JQ13" s="309"/>
      <c r="JR13" s="309"/>
      <c r="JS13" s="309"/>
      <c r="JT13" s="309"/>
      <c r="JU13" s="309"/>
      <c r="JV13" s="309"/>
      <c r="JW13" s="309"/>
      <c r="JX13" s="309"/>
      <c r="JY13" s="309"/>
      <c r="JZ13" s="309"/>
      <c r="KA13" s="309"/>
      <c r="KB13" s="309"/>
      <c r="KC13" s="309"/>
      <c r="KD13" s="309"/>
      <c r="KE13" s="309"/>
      <c r="KF13" s="309"/>
      <c r="KG13" s="309"/>
      <c r="KH13" s="309"/>
      <c r="KI13" s="309"/>
      <c r="KJ13" s="309"/>
      <c r="KK13" s="309"/>
      <c r="KL13" s="309"/>
      <c r="KM13" s="309"/>
      <c r="KN13" s="309"/>
      <c r="KO13" s="309"/>
      <c r="KP13" s="309"/>
      <c r="KQ13" s="309"/>
      <c r="KR13" s="309"/>
      <c r="KS13" s="309"/>
      <c r="KT13" s="309"/>
      <c r="KU13" s="309"/>
      <c r="KV13" s="309"/>
      <c r="KW13" s="309"/>
      <c r="KX13" s="309"/>
      <c r="KY13" s="309"/>
      <c r="KZ13" s="309"/>
      <c r="LA13" s="309"/>
      <c r="LB13" s="309"/>
      <c r="LC13" s="309"/>
      <c r="LD13" s="309"/>
      <c r="LE13" s="309"/>
      <c r="LF13" s="309"/>
      <c r="LG13" s="309"/>
      <c r="LH13" s="309"/>
      <c r="LI13" s="309"/>
      <c r="LJ13" s="309"/>
      <c r="LK13" s="309"/>
      <c r="LL13" s="309"/>
      <c r="LM13" s="309"/>
      <c r="LN13" s="309"/>
      <c r="LO13" s="309"/>
      <c r="LP13" s="309"/>
      <c r="LQ13" s="309"/>
      <c r="LR13" s="309"/>
      <c r="LS13" s="309"/>
      <c r="LT13" s="309"/>
      <c r="LU13" s="309"/>
      <c r="LV13" s="309"/>
      <c r="LW13" s="309"/>
      <c r="LX13" s="309"/>
      <c r="LY13" s="309"/>
      <c r="LZ13" s="309"/>
      <c r="MA13" s="309"/>
      <c r="MB13" s="309"/>
      <c r="MC13" s="309"/>
      <c r="MD13" s="309"/>
      <c r="ME13" s="309"/>
      <c r="MF13" s="309"/>
      <c r="MG13" s="309"/>
      <c r="MH13" s="309"/>
      <c r="MI13" s="309"/>
      <c r="MJ13" s="309"/>
      <c r="MK13" s="309"/>
      <c r="ML13" s="309"/>
      <c r="MM13" s="309"/>
      <c r="MN13" s="309"/>
      <c r="MO13" s="309"/>
      <c r="MP13" s="309"/>
      <c r="MQ13" s="309"/>
      <c r="MR13" s="309"/>
      <c r="MS13" s="309"/>
      <c r="MT13" s="309"/>
      <c r="MU13" s="309"/>
      <c r="MV13" s="309"/>
      <c r="MW13" s="309"/>
    </row>
    <row r="14" spans="1:361" ht="21" customHeight="1">
      <c r="A14" s="11">
        <v>69</v>
      </c>
      <c r="B14" s="306" t="s">
        <v>15</v>
      </c>
      <c r="C14" s="306" t="s">
        <v>21</v>
      </c>
      <c r="D14" s="300" t="s">
        <v>697</v>
      </c>
      <c r="E14" s="346" t="s">
        <v>1082</v>
      </c>
      <c r="F14" s="346" t="s">
        <v>1083</v>
      </c>
      <c r="G14" s="347"/>
      <c r="H14" s="341" t="s">
        <v>1084</v>
      </c>
      <c r="I14" s="348">
        <v>42823</v>
      </c>
      <c r="J14" s="303">
        <f t="shared" ca="1" si="0"/>
        <v>3357.9258395833313</v>
      </c>
      <c r="K14" s="346" t="s">
        <v>1073</v>
      </c>
      <c r="L14" s="306">
        <v>78540</v>
      </c>
      <c r="M14" s="346" t="s">
        <v>15</v>
      </c>
      <c r="N14" s="349">
        <v>664355950</v>
      </c>
      <c r="O14" s="349"/>
      <c r="P14" s="305" t="s">
        <v>1085</v>
      </c>
      <c r="Q14" s="361"/>
      <c r="R14" s="350"/>
      <c r="S14" s="351"/>
      <c r="T14" s="352">
        <v>44832</v>
      </c>
      <c r="U14" s="307">
        <v>220</v>
      </c>
      <c r="V14" s="358" t="s">
        <v>965</v>
      </c>
      <c r="W14" s="354"/>
      <c r="X14" s="354"/>
      <c r="Y14" s="355">
        <v>93.08</v>
      </c>
      <c r="Z14" s="354"/>
      <c r="AA14" s="354"/>
      <c r="AB14" s="354"/>
      <c r="AC14" s="354"/>
      <c r="AD14" s="354"/>
      <c r="AE14" s="354"/>
      <c r="AF14" s="354"/>
      <c r="AG14" s="354">
        <v>126.92</v>
      </c>
      <c r="AH14" s="356"/>
      <c r="AI14" s="356"/>
      <c r="AJ14" s="356"/>
      <c r="AK14" s="308">
        <f t="shared" si="1"/>
        <v>220</v>
      </c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  <c r="IW14" s="309"/>
      <c r="IX14" s="309"/>
      <c r="IY14" s="309"/>
      <c r="IZ14" s="309"/>
      <c r="JA14" s="309"/>
      <c r="JB14" s="309"/>
      <c r="JC14" s="309"/>
      <c r="JD14" s="309"/>
      <c r="JE14" s="309"/>
      <c r="JF14" s="309"/>
      <c r="JG14" s="309"/>
      <c r="JH14" s="309"/>
      <c r="JI14" s="309"/>
      <c r="JJ14" s="309"/>
      <c r="JK14" s="309"/>
      <c r="JL14" s="309"/>
      <c r="JM14" s="309"/>
      <c r="JN14" s="309"/>
      <c r="JO14" s="309"/>
      <c r="JP14" s="309"/>
      <c r="JQ14" s="309"/>
      <c r="JR14" s="309"/>
      <c r="JS14" s="309"/>
      <c r="JT14" s="309"/>
      <c r="JU14" s="309"/>
      <c r="JV14" s="309"/>
      <c r="JW14" s="309"/>
      <c r="JX14" s="309"/>
      <c r="JY14" s="309"/>
      <c r="JZ14" s="309"/>
      <c r="KA14" s="309"/>
      <c r="KB14" s="309"/>
      <c r="KC14" s="309"/>
      <c r="KD14" s="309"/>
      <c r="KE14" s="309"/>
      <c r="KF14" s="309"/>
      <c r="KG14" s="309"/>
      <c r="KH14" s="309"/>
      <c r="KI14" s="309"/>
      <c r="KJ14" s="309"/>
      <c r="KK14" s="309"/>
      <c r="KL14" s="309"/>
      <c r="KM14" s="309"/>
      <c r="KN14" s="309"/>
      <c r="KO14" s="309"/>
      <c r="KP14" s="309"/>
      <c r="KQ14" s="309"/>
      <c r="KR14" s="309"/>
      <c r="KS14" s="309"/>
      <c r="KT14" s="309"/>
      <c r="KU14" s="309"/>
      <c r="KV14" s="309"/>
      <c r="KW14" s="309"/>
      <c r="KX14" s="309"/>
      <c r="KY14" s="309"/>
      <c r="KZ14" s="309"/>
      <c r="LA14" s="309"/>
      <c r="LB14" s="309"/>
      <c r="LC14" s="309"/>
      <c r="LD14" s="309"/>
      <c r="LE14" s="309"/>
      <c r="LF14" s="309"/>
      <c r="LG14" s="309"/>
      <c r="LH14" s="309"/>
      <c r="LI14" s="309"/>
      <c r="LJ14" s="309"/>
      <c r="LK14" s="309"/>
      <c r="LL14" s="309"/>
      <c r="LM14" s="309"/>
      <c r="LN14" s="309"/>
      <c r="LO14" s="309"/>
      <c r="LP14" s="309"/>
      <c r="LQ14" s="309"/>
      <c r="LR14" s="309"/>
      <c r="LS14" s="309"/>
      <c r="LT14" s="309"/>
      <c r="LU14" s="309"/>
      <c r="LV14" s="309"/>
      <c r="LW14" s="309"/>
      <c r="LX14" s="309"/>
      <c r="LY14" s="309"/>
      <c r="LZ14" s="309"/>
      <c r="MA14" s="309"/>
      <c r="MB14" s="309"/>
      <c r="MC14" s="309"/>
      <c r="MD14" s="309"/>
      <c r="ME14" s="309"/>
      <c r="MF14" s="309"/>
      <c r="MG14" s="309"/>
      <c r="MH14" s="309"/>
      <c r="MI14" s="309"/>
      <c r="MJ14" s="309"/>
      <c r="MK14" s="309"/>
      <c r="ML14" s="309"/>
      <c r="MM14" s="309"/>
      <c r="MN14" s="309"/>
      <c r="MO14" s="309"/>
      <c r="MP14" s="309"/>
      <c r="MQ14" s="309"/>
      <c r="MR14" s="309"/>
      <c r="MS14" s="309"/>
      <c r="MT14" s="309"/>
      <c r="MU14" s="309"/>
      <c r="MV14" s="309"/>
      <c r="MW14" s="309"/>
    </row>
    <row r="15" spans="1:361" ht="21" customHeight="1">
      <c r="A15" s="174">
        <v>57</v>
      </c>
      <c r="B15" s="306" t="s">
        <v>15</v>
      </c>
      <c r="C15" s="306" t="s">
        <v>21</v>
      </c>
      <c r="D15" s="300" t="s">
        <v>697</v>
      </c>
      <c r="E15" s="346" t="s">
        <v>1053</v>
      </c>
      <c r="F15" s="346" t="s">
        <v>1054</v>
      </c>
      <c r="G15" s="347"/>
      <c r="H15" s="300" t="s">
        <v>1055</v>
      </c>
      <c r="I15" s="348">
        <v>42752</v>
      </c>
      <c r="J15" s="303">
        <f t="shared" ca="1" si="0"/>
        <v>3428.9258395833313</v>
      </c>
      <c r="K15" s="346" t="s">
        <v>332</v>
      </c>
      <c r="L15" s="306">
        <v>78540</v>
      </c>
      <c r="M15" s="346" t="s">
        <v>15</v>
      </c>
      <c r="N15" s="349">
        <v>621563704</v>
      </c>
      <c r="O15" s="349"/>
      <c r="P15" s="305" t="s">
        <v>1056</v>
      </c>
      <c r="Q15" s="361"/>
      <c r="R15" s="350"/>
      <c r="S15" s="351"/>
      <c r="T15" s="352">
        <v>44819</v>
      </c>
      <c r="U15" s="307">
        <v>220</v>
      </c>
      <c r="V15" s="358" t="s">
        <v>965</v>
      </c>
      <c r="W15" s="354">
        <v>50</v>
      </c>
      <c r="X15" s="354"/>
      <c r="Y15" s="355"/>
      <c r="Z15" s="354"/>
      <c r="AA15" s="354"/>
      <c r="AB15" s="354"/>
      <c r="AC15" s="354"/>
      <c r="AD15" s="354"/>
      <c r="AE15" s="354"/>
      <c r="AF15" s="354"/>
      <c r="AG15" s="354">
        <v>170</v>
      </c>
      <c r="AH15" s="356"/>
      <c r="AI15" s="356"/>
      <c r="AJ15" s="356"/>
      <c r="AK15" s="308">
        <f t="shared" si="1"/>
        <v>220</v>
      </c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  <c r="IW15" s="309"/>
      <c r="IX15" s="309"/>
      <c r="IY15" s="309"/>
      <c r="IZ15" s="309"/>
      <c r="JA15" s="309"/>
      <c r="JB15" s="309"/>
      <c r="JC15" s="309"/>
      <c r="JD15" s="309"/>
      <c r="JE15" s="309"/>
      <c r="JF15" s="309"/>
      <c r="JG15" s="309"/>
      <c r="JH15" s="309"/>
      <c r="JI15" s="309"/>
      <c r="JJ15" s="309"/>
      <c r="JK15" s="309"/>
      <c r="JL15" s="309"/>
      <c r="JM15" s="309"/>
      <c r="JN15" s="309"/>
      <c r="JO15" s="309"/>
      <c r="JP15" s="309"/>
      <c r="JQ15" s="309"/>
      <c r="JR15" s="309"/>
      <c r="JS15" s="309"/>
      <c r="JT15" s="309"/>
      <c r="JU15" s="309"/>
      <c r="JV15" s="309"/>
      <c r="JW15" s="309"/>
      <c r="JX15" s="309"/>
      <c r="JY15" s="309"/>
      <c r="JZ15" s="309"/>
      <c r="KA15" s="309"/>
      <c r="KB15" s="309"/>
      <c r="KC15" s="309"/>
      <c r="KD15" s="309"/>
      <c r="KE15" s="309"/>
      <c r="KF15" s="309"/>
      <c r="KG15" s="309"/>
      <c r="KH15" s="309"/>
      <c r="KI15" s="309"/>
      <c r="KJ15" s="309"/>
      <c r="KK15" s="309"/>
      <c r="KL15" s="309"/>
      <c r="KM15" s="309"/>
      <c r="KN15" s="309"/>
      <c r="KO15" s="309"/>
      <c r="KP15" s="309"/>
      <c r="KQ15" s="309"/>
      <c r="KR15" s="309"/>
      <c r="KS15" s="309"/>
      <c r="KT15" s="309"/>
      <c r="KU15" s="309"/>
      <c r="KV15" s="309"/>
      <c r="KW15" s="309"/>
      <c r="KX15" s="309"/>
      <c r="KY15" s="309"/>
      <c r="KZ15" s="309"/>
      <c r="LA15" s="309"/>
      <c r="LB15" s="309"/>
      <c r="LC15" s="309"/>
      <c r="LD15" s="309"/>
      <c r="LE15" s="309"/>
      <c r="LF15" s="309"/>
      <c r="LG15" s="309"/>
      <c r="LH15" s="309"/>
      <c r="LI15" s="309"/>
      <c r="LJ15" s="309"/>
      <c r="LK15" s="309"/>
      <c r="LL15" s="309"/>
      <c r="LM15" s="309"/>
      <c r="LN15" s="309"/>
      <c r="LO15" s="309"/>
      <c r="LP15" s="309"/>
      <c r="LQ15" s="309"/>
      <c r="LR15" s="309"/>
      <c r="LS15" s="309"/>
      <c r="LT15" s="309"/>
      <c r="LU15" s="309"/>
      <c r="LV15" s="309"/>
      <c r="LW15" s="309"/>
      <c r="LX15" s="309"/>
      <c r="LY15" s="309"/>
      <c r="LZ15" s="309"/>
      <c r="MA15" s="309"/>
      <c r="MB15" s="309"/>
      <c r="MC15" s="309"/>
      <c r="MD15" s="309"/>
      <c r="ME15" s="309"/>
      <c r="MF15" s="309"/>
      <c r="MG15" s="309"/>
      <c r="MH15" s="309"/>
      <c r="MI15" s="309"/>
      <c r="MJ15" s="309"/>
      <c r="MK15" s="309"/>
      <c r="ML15" s="309"/>
      <c r="MM15" s="309"/>
      <c r="MN15" s="309"/>
      <c r="MO15" s="309"/>
      <c r="MP15" s="309"/>
      <c r="MQ15" s="309"/>
      <c r="MR15" s="309"/>
      <c r="MS15" s="309"/>
      <c r="MT15" s="309"/>
      <c r="MU15" s="309"/>
      <c r="MV15" s="309"/>
      <c r="MW15" s="309"/>
    </row>
    <row r="16" spans="1:361" ht="21" customHeight="1">
      <c r="A16" s="11">
        <v>66</v>
      </c>
      <c r="B16" s="306" t="s">
        <v>15</v>
      </c>
      <c r="C16" s="306" t="s">
        <v>21</v>
      </c>
      <c r="D16" s="300" t="s">
        <v>697</v>
      </c>
      <c r="E16" s="346" t="s">
        <v>1075</v>
      </c>
      <c r="F16" s="346" t="s">
        <v>1076</v>
      </c>
      <c r="G16" s="347"/>
      <c r="H16" s="300" t="s">
        <v>1077</v>
      </c>
      <c r="I16" s="348">
        <v>42733</v>
      </c>
      <c r="J16" s="303">
        <f t="shared" ca="1" si="0"/>
        <v>3447.9258395833313</v>
      </c>
      <c r="K16" s="346" t="s">
        <v>1078</v>
      </c>
      <c r="L16" s="306">
        <v>78540</v>
      </c>
      <c r="M16" s="346" t="s">
        <v>15</v>
      </c>
      <c r="N16" s="349">
        <v>670128339</v>
      </c>
      <c r="O16" s="349"/>
      <c r="P16" s="305" t="s">
        <v>1079</v>
      </c>
      <c r="Q16" s="305"/>
      <c r="R16" s="350"/>
      <c r="S16" s="351"/>
      <c r="T16" s="352">
        <v>44818</v>
      </c>
      <c r="U16" s="307">
        <v>220</v>
      </c>
      <c r="V16" s="358" t="s">
        <v>965</v>
      </c>
      <c r="W16" s="334">
        <v>130</v>
      </c>
      <c r="X16" s="301"/>
      <c r="Y16" s="355"/>
      <c r="Z16" s="301"/>
      <c r="AA16" s="354"/>
      <c r="AB16" s="354"/>
      <c r="AC16" s="354"/>
      <c r="AD16" s="354"/>
      <c r="AE16" s="354"/>
      <c r="AF16" s="354">
        <v>50</v>
      </c>
      <c r="AG16" s="354"/>
      <c r="AH16" s="356"/>
      <c r="AI16" s="356"/>
      <c r="AJ16" s="338">
        <v>40</v>
      </c>
      <c r="AK16" s="308">
        <f t="shared" si="1"/>
        <v>220</v>
      </c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  <c r="IW16" s="309"/>
      <c r="IX16" s="309"/>
      <c r="IY16" s="309"/>
      <c r="IZ16" s="309"/>
      <c r="JA16" s="309"/>
      <c r="JB16" s="309"/>
      <c r="JC16" s="309"/>
      <c r="JD16" s="309"/>
      <c r="JE16" s="309"/>
      <c r="JF16" s="309"/>
      <c r="JG16" s="309"/>
      <c r="JH16" s="309"/>
      <c r="JI16" s="309"/>
      <c r="JJ16" s="309"/>
      <c r="JK16" s="309"/>
      <c r="JL16" s="309"/>
      <c r="JM16" s="309"/>
      <c r="JN16" s="309"/>
      <c r="JO16" s="309"/>
      <c r="JP16" s="309"/>
      <c r="JQ16" s="309"/>
      <c r="JR16" s="309"/>
      <c r="JS16" s="309"/>
      <c r="JT16" s="309"/>
      <c r="JU16" s="309"/>
      <c r="JV16" s="309"/>
      <c r="JW16" s="309"/>
      <c r="JX16" s="309"/>
      <c r="JY16" s="309"/>
      <c r="JZ16" s="309"/>
      <c r="KA16" s="309"/>
      <c r="KB16" s="309"/>
      <c r="KC16" s="309"/>
      <c r="KD16" s="309"/>
      <c r="KE16" s="309"/>
      <c r="KF16" s="309"/>
      <c r="KG16" s="309"/>
      <c r="KH16" s="309"/>
      <c r="KI16" s="309"/>
      <c r="KJ16" s="309"/>
      <c r="KK16" s="309"/>
      <c r="KL16" s="309"/>
      <c r="KM16" s="309"/>
      <c r="KN16" s="309"/>
      <c r="KO16" s="309"/>
      <c r="KP16" s="309"/>
      <c r="KQ16" s="309"/>
      <c r="KR16" s="309"/>
      <c r="KS16" s="309"/>
      <c r="KT16" s="309"/>
      <c r="KU16" s="309"/>
      <c r="KV16" s="309"/>
      <c r="KW16" s="309"/>
      <c r="KX16" s="309"/>
      <c r="KY16" s="309"/>
      <c r="KZ16" s="309"/>
      <c r="LA16" s="309"/>
      <c r="LB16" s="309"/>
      <c r="LC16" s="309"/>
      <c r="LD16" s="309"/>
      <c r="LE16" s="309"/>
      <c r="LF16" s="309"/>
      <c r="LG16" s="309"/>
      <c r="LH16" s="309"/>
      <c r="LI16" s="309"/>
      <c r="LJ16" s="309"/>
      <c r="LK16" s="309"/>
      <c r="LL16" s="309"/>
      <c r="LM16" s="309"/>
      <c r="LN16" s="309"/>
      <c r="LO16" s="309"/>
      <c r="LP16" s="309"/>
      <c r="LQ16" s="309"/>
      <c r="LR16" s="309"/>
      <c r="LS16" s="309"/>
      <c r="LT16" s="309"/>
      <c r="LU16" s="309"/>
      <c r="LV16" s="309"/>
      <c r="LW16" s="309"/>
      <c r="LX16" s="309"/>
      <c r="LY16" s="309"/>
      <c r="LZ16" s="309"/>
      <c r="MA16" s="309"/>
      <c r="MB16" s="309"/>
      <c r="MC16" s="309"/>
      <c r="MD16" s="309"/>
      <c r="ME16" s="309"/>
      <c r="MF16" s="309"/>
      <c r="MG16" s="309"/>
      <c r="MH16" s="309"/>
      <c r="MI16" s="309"/>
      <c r="MJ16" s="309"/>
      <c r="MK16" s="309"/>
      <c r="ML16" s="309"/>
      <c r="MM16" s="309"/>
      <c r="MN16" s="309"/>
      <c r="MO16" s="309"/>
      <c r="MP16" s="309"/>
      <c r="MQ16" s="309"/>
      <c r="MR16" s="309"/>
      <c r="MS16" s="309"/>
      <c r="MT16" s="309"/>
      <c r="MU16" s="309"/>
      <c r="MV16" s="309"/>
      <c r="MW16" s="309"/>
    </row>
    <row r="17" spans="1:361" s="309" customFormat="1" ht="21" customHeight="1">
      <c r="A17" s="174">
        <v>22</v>
      </c>
      <c r="B17" s="306" t="s">
        <v>15</v>
      </c>
      <c r="C17" s="306" t="s">
        <v>21</v>
      </c>
      <c r="D17" s="300" t="s">
        <v>697</v>
      </c>
      <c r="E17" s="346" t="s">
        <v>998</v>
      </c>
      <c r="F17" s="346" t="s">
        <v>519</v>
      </c>
      <c r="G17" s="347"/>
      <c r="H17" s="341" t="s">
        <v>999</v>
      </c>
      <c r="I17" s="348">
        <v>42679</v>
      </c>
      <c r="J17" s="303">
        <f t="shared" ca="1" si="0"/>
        <v>3501.9258395833313</v>
      </c>
      <c r="K17" s="346" t="s">
        <v>1000</v>
      </c>
      <c r="L17" s="306">
        <v>78540</v>
      </c>
      <c r="M17" s="346" t="s">
        <v>15</v>
      </c>
      <c r="N17" s="349">
        <v>770193790</v>
      </c>
      <c r="O17" s="349">
        <v>758482787</v>
      </c>
      <c r="P17" s="305" t="s">
        <v>1001</v>
      </c>
      <c r="Q17" s="361"/>
      <c r="R17" s="350"/>
      <c r="S17" s="351"/>
      <c r="T17" s="352">
        <v>44805</v>
      </c>
      <c r="U17" s="307">
        <v>220</v>
      </c>
      <c r="V17" s="358" t="s">
        <v>965</v>
      </c>
      <c r="W17" s="354"/>
      <c r="X17" s="354"/>
      <c r="Y17" s="473"/>
      <c r="Z17" s="354"/>
      <c r="AA17" s="354"/>
      <c r="AB17" s="354"/>
      <c r="AC17" s="354"/>
      <c r="AD17" s="354"/>
      <c r="AE17" s="354">
        <v>50</v>
      </c>
      <c r="AF17" s="354"/>
      <c r="AG17" s="354"/>
      <c r="AH17" s="356"/>
      <c r="AI17" s="356">
        <v>170</v>
      </c>
      <c r="AJ17" s="356"/>
      <c r="AK17" s="308">
        <f>SUM(W17:AI17)</f>
        <v>220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</row>
    <row r="18" spans="1:361" s="309" customFormat="1" ht="21" customHeight="1">
      <c r="A18" s="11">
        <v>100</v>
      </c>
      <c r="B18" s="306" t="s">
        <v>15</v>
      </c>
      <c r="C18" s="306" t="s">
        <v>21</v>
      </c>
      <c r="D18" s="300" t="s">
        <v>698</v>
      </c>
      <c r="E18" s="346" t="s">
        <v>1145</v>
      </c>
      <c r="F18" s="346" t="s">
        <v>1146</v>
      </c>
      <c r="G18" s="347"/>
      <c r="H18" s="300" t="s">
        <v>1147</v>
      </c>
      <c r="I18" s="348">
        <v>42592</v>
      </c>
      <c r="J18" s="303">
        <f t="shared" ca="1" si="0"/>
        <v>3588.9258395833313</v>
      </c>
      <c r="K18" s="346" t="s">
        <v>1148</v>
      </c>
      <c r="L18" s="306">
        <v>78540</v>
      </c>
      <c r="M18" s="346" t="s">
        <v>15</v>
      </c>
      <c r="N18" s="349">
        <v>662945059</v>
      </c>
      <c r="O18" s="349">
        <v>601126606</v>
      </c>
      <c r="P18" s="305" t="s">
        <v>1149</v>
      </c>
      <c r="Q18" s="361"/>
      <c r="R18" s="350"/>
      <c r="S18" s="351"/>
      <c r="T18" s="352">
        <v>44807</v>
      </c>
      <c r="U18" s="307">
        <v>220</v>
      </c>
      <c r="V18" s="358" t="s">
        <v>965</v>
      </c>
      <c r="W18" s="334">
        <v>90</v>
      </c>
      <c r="X18" s="301"/>
      <c r="Y18" s="355">
        <v>90</v>
      </c>
      <c r="Z18" s="354"/>
      <c r="AA18" s="354"/>
      <c r="AB18" s="354"/>
      <c r="AC18" s="354"/>
      <c r="AD18" s="354"/>
      <c r="AE18" s="354"/>
      <c r="AF18" s="354"/>
      <c r="AG18" s="354"/>
      <c r="AH18" s="356"/>
      <c r="AI18" s="356"/>
      <c r="AJ18" s="338">
        <v>40</v>
      </c>
      <c r="AK18" s="308">
        <f t="shared" ref="AK18:AK36" si="2">SUM(W18:AJ18)</f>
        <v>220</v>
      </c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</row>
    <row r="19" spans="1:361" s="309" customFormat="1" ht="21" customHeight="1">
      <c r="A19" s="174">
        <v>27</v>
      </c>
      <c r="B19" s="306" t="s">
        <v>15</v>
      </c>
      <c r="C19" s="306" t="s">
        <v>21</v>
      </c>
      <c r="D19" s="300" t="s">
        <v>697</v>
      </c>
      <c r="E19" s="346" t="s">
        <v>1004</v>
      </c>
      <c r="F19" s="346" t="s">
        <v>1005</v>
      </c>
      <c r="G19" s="347">
        <v>44820</v>
      </c>
      <c r="H19" s="300" t="s">
        <v>1006</v>
      </c>
      <c r="I19" s="348">
        <v>42578</v>
      </c>
      <c r="J19" s="303">
        <f t="shared" ca="1" si="0"/>
        <v>3602.9258395833313</v>
      </c>
      <c r="K19" s="346" t="s">
        <v>1007</v>
      </c>
      <c r="L19" s="306">
        <v>78540</v>
      </c>
      <c r="M19" s="346" t="s">
        <v>15</v>
      </c>
      <c r="N19" s="349">
        <v>623806507</v>
      </c>
      <c r="O19" s="349">
        <v>698510635</v>
      </c>
      <c r="P19" s="305" t="s">
        <v>1008</v>
      </c>
      <c r="Q19" s="361"/>
      <c r="R19" s="350"/>
      <c r="S19" s="351"/>
      <c r="T19" s="352">
        <v>44807</v>
      </c>
      <c r="U19" s="307">
        <v>240</v>
      </c>
      <c r="V19" s="358" t="s">
        <v>965</v>
      </c>
      <c r="W19" s="334">
        <v>100</v>
      </c>
      <c r="X19" s="301"/>
      <c r="Y19" s="355">
        <v>100</v>
      </c>
      <c r="Z19" s="354"/>
      <c r="AA19" s="354"/>
      <c r="AB19" s="354"/>
      <c r="AC19" s="354"/>
      <c r="AD19" s="354"/>
      <c r="AE19" s="354"/>
      <c r="AF19" s="354"/>
      <c r="AG19" s="354"/>
      <c r="AH19" s="356"/>
      <c r="AI19" s="356"/>
      <c r="AJ19" s="338">
        <v>40</v>
      </c>
      <c r="AK19" s="308">
        <f t="shared" si="2"/>
        <v>240</v>
      </c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</row>
    <row r="20" spans="1:361" s="309" customFormat="1" ht="21" customHeight="1">
      <c r="A20" s="11">
        <v>3</v>
      </c>
      <c r="B20" s="173" t="s">
        <v>15</v>
      </c>
      <c r="C20" s="173" t="s">
        <v>21</v>
      </c>
      <c r="D20" s="174" t="s">
        <v>697</v>
      </c>
      <c r="E20" s="328" t="s">
        <v>483</v>
      </c>
      <c r="F20" s="328" t="s">
        <v>320</v>
      </c>
      <c r="G20" s="329"/>
      <c r="H20" s="174" t="s">
        <v>562</v>
      </c>
      <c r="I20" s="176">
        <v>42565</v>
      </c>
      <c r="J20" s="177">
        <f t="shared" ca="1" si="0"/>
        <v>3615.9258395833313</v>
      </c>
      <c r="K20" s="328" t="s">
        <v>484</v>
      </c>
      <c r="L20" s="173">
        <v>78540</v>
      </c>
      <c r="M20" s="328" t="s">
        <v>15</v>
      </c>
      <c r="N20" s="178">
        <v>637575255</v>
      </c>
      <c r="O20" s="178">
        <v>616500498</v>
      </c>
      <c r="P20" s="330" t="s">
        <v>706</v>
      </c>
      <c r="Q20" s="330"/>
      <c r="R20" s="258"/>
      <c r="S20" s="259"/>
      <c r="T20" s="331">
        <v>44807</v>
      </c>
      <c r="U20" s="332">
        <v>320</v>
      </c>
      <c r="V20" s="333" t="s">
        <v>958</v>
      </c>
      <c r="W20" s="334">
        <v>280</v>
      </c>
      <c r="X20" s="335"/>
      <c r="Y20" s="336"/>
      <c r="Z20" s="335"/>
      <c r="AA20" s="335"/>
      <c r="AB20" s="335"/>
      <c r="AC20" s="335"/>
      <c r="AD20" s="335"/>
      <c r="AE20" s="335"/>
      <c r="AF20" s="335"/>
      <c r="AG20" s="335"/>
      <c r="AH20" s="337"/>
      <c r="AI20" s="337"/>
      <c r="AJ20" s="338">
        <v>40</v>
      </c>
      <c r="AK20" s="339">
        <f t="shared" si="2"/>
        <v>320</v>
      </c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327"/>
      <c r="BB20" s="327"/>
      <c r="BC20" s="327"/>
      <c r="BD20" s="327"/>
      <c r="BE20" s="327"/>
      <c r="BF20" s="327"/>
      <c r="BG20" s="327"/>
      <c r="BH20" s="327"/>
      <c r="BI20" s="327"/>
      <c r="BJ20" s="327"/>
      <c r="BK20" s="327"/>
      <c r="BL20" s="327"/>
      <c r="BM20" s="327"/>
      <c r="BN20" s="327"/>
      <c r="BO20" s="327"/>
      <c r="BP20" s="327"/>
      <c r="BQ20" s="327"/>
      <c r="BR20" s="327"/>
      <c r="BS20" s="327"/>
      <c r="BT20" s="327"/>
      <c r="BU20" s="327"/>
      <c r="BV20" s="327"/>
      <c r="BW20" s="327"/>
      <c r="BX20" s="327"/>
      <c r="BY20" s="327"/>
      <c r="BZ20" s="327"/>
      <c r="CA20" s="327"/>
      <c r="CB20" s="327"/>
      <c r="CC20" s="327"/>
      <c r="CD20" s="327"/>
      <c r="CE20" s="327"/>
      <c r="CF20" s="327"/>
      <c r="CG20" s="327"/>
      <c r="CH20" s="327"/>
      <c r="CI20" s="327"/>
      <c r="CJ20" s="327"/>
      <c r="CK20" s="327"/>
      <c r="CL20" s="327"/>
      <c r="CM20" s="327"/>
      <c r="CN20" s="327"/>
      <c r="CO20" s="327"/>
      <c r="CP20" s="327"/>
      <c r="CQ20" s="327"/>
      <c r="CR20" s="327"/>
      <c r="CS20" s="327"/>
      <c r="CT20" s="327"/>
      <c r="CU20" s="327"/>
      <c r="CV20" s="327"/>
      <c r="CW20" s="327"/>
      <c r="CX20" s="327"/>
      <c r="CY20" s="327"/>
      <c r="CZ20" s="327"/>
      <c r="DA20" s="327"/>
      <c r="DB20" s="327"/>
      <c r="DC20" s="327"/>
      <c r="DD20" s="327"/>
      <c r="DE20" s="327"/>
      <c r="DF20" s="327"/>
      <c r="DG20" s="327"/>
      <c r="DH20" s="327"/>
      <c r="DI20" s="327"/>
      <c r="DJ20" s="327"/>
      <c r="DK20" s="327"/>
      <c r="DL20" s="327"/>
      <c r="DM20" s="327"/>
      <c r="DN20" s="327"/>
      <c r="DO20" s="327"/>
      <c r="DP20" s="327"/>
      <c r="DQ20" s="327"/>
      <c r="DR20" s="327"/>
      <c r="DS20" s="327"/>
      <c r="DT20" s="327"/>
      <c r="DU20" s="327"/>
      <c r="DV20" s="327"/>
      <c r="DW20" s="327"/>
      <c r="DX20" s="327"/>
      <c r="DY20" s="327"/>
      <c r="DZ20" s="327"/>
      <c r="EA20" s="327"/>
      <c r="EB20" s="327"/>
      <c r="EC20" s="327"/>
      <c r="ED20" s="327"/>
      <c r="EE20" s="327"/>
      <c r="EF20" s="327"/>
      <c r="EG20" s="327"/>
      <c r="EH20" s="327"/>
      <c r="EI20" s="327"/>
      <c r="EJ20" s="327"/>
      <c r="EK20" s="327"/>
      <c r="EL20" s="327"/>
      <c r="EM20" s="327"/>
      <c r="EN20" s="327"/>
      <c r="EO20" s="327"/>
      <c r="EP20" s="327"/>
      <c r="EQ20" s="327"/>
      <c r="ER20" s="327"/>
      <c r="ES20" s="327"/>
      <c r="ET20" s="327"/>
      <c r="EU20" s="327"/>
      <c r="EV20" s="327"/>
      <c r="EW20" s="327"/>
      <c r="EX20" s="327"/>
      <c r="EY20" s="327"/>
      <c r="EZ20" s="327"/>
      <c r="FA20" s="327"/>
      <c r="FB20" s="327"/>
      <c r="FC20" s="327"/>
      <c r="FD20" s="327"/>
      <c r="FE20" s="327"/>
      <c r="FF20" s="327"/>
      <c r="FG20" s="327"/>
      <c r="FH20" s="327"/>
      <c r="FI20" s="327"/>
      <c r="FJ20" s="327"/>
      <c r="FK20" s="327"/>
      <c r="FL20" s="327"/>
      <c r="FM20" s="327"/>
      <c r="FN20" s="327"/>
      <c r="FO20" s="327"/>
      <c r="FP20" s="327"/>
      <c r="FQ20" s="327"/>
      <c r="FR20" s="327"/>
      <c r="FS20" s="327"/>
      <c r="FT20" s="327"/>
      <c r="FU20" s="327"/>
      <c r="FV20" s="327"/>
      <c r="FW20" s="327"/>
      <c r="FX20" s="327"/>
      <c r="FY20" s="327"/>
      <c r="FZ20" s="327"/>
      <c r="GA20" s="327"/>
      <c r="GB20" s="327"/>
      <c r="GC20" s="327"/>
      <c r="GD20" s="327"/>
      <c r="GE20" s="327"/>
      <c r="GF20" s="327"/>
      <c r="GG20" s="327"/>
      <c r="GH20" s="327"/>
      <c r="GI20" s="327"/>
      <c r="GJ20" s="327"/>
      <c r="GK20" s="327"/>
      <c r="GL20" s="327"/>
      <c r="GM20" s="327"/>
      <c r="GN20" s="327"/>
      <c r="GO20" s="327"/>
      <c r="GP20" s="327"/>
      <c r="GQ20" s="327"/>
      <c r="GR20" s="327"/>
      <c r="GS20" s="327"/>
      <c r="GT20" s="327"/>
      <c r="GU20" s="327"/>
      <c r="GV20" s="327"/>
      <c r="GW20" s="327"/>
      <c r="GX20" s="327"/>
      <c r="GY20" s="327"/>
      <c r="GZ20" s="327"/>
      <c r="HA20" s="327"/>
      <c r="HB20" s="327"/>
      <c r="HC20" s="327"/>
      <c r="HD20" s="327"/>
      <c r="HE20" s="327"/>
      <c r="HF20" s="327"/>
      <c r="HG20" s="327"/>
      <c r="HH20" s="327"/>
      <c r="HI20" s="327"/>
      <c r="HJ20" s="327"/>
      <c r="HK20" s="327"/>
      <c r="HL20" s="327"/>
      <c r="HM20" s="327"/>
      <c r="HN20" s="327"/>
      <c r="HO20" s="327"/>
      <c r="HP20" s="327"/>
      <c r="HQ20" s="327"/>
      <c r="HR20" s="327"/>
      <c r="HS20" s="327"/>
      <c r="HT20" s="327"/>
      <c r="HU20" s="327"/>
      <c r="HV20" s="327"/>
      <c r="HW20" s="327"/>
      <c r="HX20" s="327"/>
      <c r="HY20" s="327"/>
      <c r="HZ20" s="327"/>
      <c r="IA20" s="327"/>
      <c r="IB20" s="327"/>
      <c r="IC20" s="327"/>
      <c r="ID20" s="327"/>
      <c r="IE20" s="327"/>
      <c r="IF20" s="327"/>
      <c r="IG20" s="327"/>
      <c r="IH20" s="327"/>
      <c r="II20" s="327"/>
      <c r="IJ20" s="327"/>
      <c r="IK20" s="327"/>
      <c r="IL20" s="327"/>
      <c r="IM20" s="327"/>
      <c r="IN20" s="327"/>
      <c r="IO20" s="327"/>
      <c r="IP20" s="327"/>
      <c r="IQ20" s="327"/>
      <c r="IR20" s="327"/>
      <c r="IS20" s="327"/>
      <c r="IT20" s="327"/>
      <c r="IU20" s="327"/>
      <c r="IV20" s="327"/>
      <c r="IW20" s="327"/>
      <c r="IX20" s="327"/>
      <c r="IY20" s="327"/>
      <c r="IZ20" s="327"/>
      <c r="JA20" s="327"/>
      <c r="JB20" s="327"/>
      <c r="JC20" s="327"/>
      <c r="JD20" s="327"/>
      <c r="JE20" s="327"/>
      <c r="JF20" s="327"/>
      <c r="JG20" s="327"/>
      <c r="JH20" s="327"/>
      <c r="JI20" s="327"/>
      <c r="JJ20" s="327"/>
      <c r="JK20" s="327"/>
      <c r="JL20" s="327"/>
      <c r="JM20" s="327"/>
      <c r="JN20" s="327"/>
      <c r="JO20" s="327"/>
      <c r="JP20" s="327"/>
      <c r="JQ20" s="327"/>
      <c r="JR20" s="327"/>
      <c r="JS20" s="327"/>
      <c r="JT20" s="327"/>
      <c r="JU20" s="327"/>
      <c r="JV20" s="327"/>
      <c r="JW20" s="327"/>
      <c r="JX20" s="327"/>
      <c r="JY20" s="327"/>
      <c r="JZ20" s="327"/>
      <c r="KA20" s="327"/>
      <c r="KB20" s="327"/>
      <c r="KC20" s="327"/>
      <c r="KD20" s="327"/>
      <c r="KE20" s="327"/>
      <c r="KF20" s="327"/>
      <c r="KG20" s="327"/>
      <c r="KH20" s="327"/>
      <c r="KI20" s="327"/>
      <c r="KJ20" s="327"/>
      <c r="KK20" s="327"/>
      <c r="KL20" s="327"/>
      <c r="KM20" s="327"/>
      <c r="KN20" s="327"/>
      <c r="KO20" s="327"/>
      <c r="KP20" s="327"/>
      <c r="KQ20" s="327"/>
      <c r="KR20" s="327"/>
      <c r="KS20" s="327"/>
      <c r="KT20" s="327"/>
      <c r="KU20" s="327"/>
      <c r="KV20" s="327"/>
      <c r="KW20" s="327"/>
      <c r="KX20" s="327"/>
      <c r="KY20" s="327"/>
      <c r="KZ20" s="327"/>
      <c r="LA20" s="327"/>
      <c r="LB20" s="327"/>
      <c r="LC20" s="327"/>
      <c r="LD20" s="327"/>
      <c r="LE20" s="327"/>
      <c r="LF20" s="327"/>
      <c r="LG20" s="327"/>
      <c r="LH20" s="327"/>
      <c r="LI20" s="327"/>
      <c r="LJ20" s="327"/>
      <c r="LK20" s="327"/>
      <c r="LL20" s="327"/>
      <c r="LM20" s="327"/>
      <c r="LN20" s="327"/>
      <c r="LO20" s="327"/>
      <c r="LP20" s="327"/>
      <c r="LQ20" s="327"/>
      <c r="LR20" s="327"/>
      <c r="LS20" s="327"/>
      <c r="LT20" s="327"/>
      <c r="LU20" s="327"/>
      <c r="LV20" s="327"/>
      <c r="LW20" s="327"/>
      <c r="LX20" s="327"/>
      <c r="LY20" s="327"/>
      <c r="LZ20" s="327"/>
      <c r="MA20" s="327"/>
      <c r="MB20" s="327"/>
      <c r="MC20" s="327"/>
      <c r="MD20" s="327"/>
      <c r="ME20" s="327"/>
      <c r="MF20" s="327"/>
      <c r="MG20" s="327"/>
      <c r="MH20" s="327"/>
      <c r="MI20" s="327"/>
      <c r="MJ20" s="327"/>
      <c r="MK20" s="327"/>
      <c r="ML20" s="327"/>
      <c r="MM20" s="327"/>
      <c r="MN20" s="327"/>
      <c r="MO20" s="327"/>
      <c r="MP20" s="327"/>
      <c r="MQ20" s="327"/>
      <c r="MR20" s="327"/>
      <c r="MS20" s="327"/>
      <c r="MT20" s="327"/>
      <c r="MU20" s="327"/>
      <c r="MV20" s="327"/>
      <c r="MW20" s="327"/>
    </row>
    <row r="21" spans="1:361" ht="21" customHeight="1">
      <c r="A21" s="174">
        <v>60</v>
      </c>
      <c r="B21" s="306" t="s">
        <v>15</v>
      </c>
      <c r="C21" s="306" t="s">
        <v>21</v>
      </c>
      <c r="D21" s="300" t="s">
        <v>697</v>
      </c>
      <c r="E21" s="346" t="s">
        <v>1065</v>
      </c>
      <c r="F21" s="346" t="s">
        <v>1066</v>
      </c>
      <c r="G21" s="347"/>
      <c r="H21" s="300" t="s">
        <v>1067</v>
      </c>
      <c r="I21" s="348">
        <v>42527</v>
      </c>
      <c r="J21" s="303">
        <f t="shared" ca="1" si="0"/>
        <v>3653.9258395833313</v>
      </c>
      <c r="K21" s="346" t="s">
        <v>1068</v>
      </c>
      <c r="L21" s="306">
        <v>78630</v>
      </c>
      <c r="M21" s="346" t="s">
        <v>13</v>
      </c>
      <c r="N21" s="349">
        <v>615812097</v>
      </c>
      <c r="O21" s="349"/>
      <c r="P21" s="305" t="s">
        <v>1069</v>
      </c>
      <c r="Q21" s="361"/>
      <c r="R21" s="350"/>
      <c r="S21" s="351"/>
      <c r="T21" s="352">
        <v>44818</v>
      </c>
      <c r="U21" s="307">
        <v>220</v>
      </c>
      <c r="V21" s="353" t="s">
        <v>958</v>
      </c>
      <c r="W21" s="334">
        <v>220</v>
      </c>
      <c r="X21" s="301"/>
      <c r="Y21" s="355"/>
      <c r="Z21" s="354"/>
      <c r="AA21" s="354"/>
      <c r="AB21" s="354"/>
      <c r="AC21" s="354"/>
      <c r="AD21" s="354"/>
      <c r="AE21" s="354"/>
      <c r="AF21" s="354"/>
      <c r="AG21" s="354"/>
      <c r="AH21" s="356"/>
      <c r="AI21" s="356"/>
      <c r="AJ21" s="356"/>
      <c r="AK21" s="308">
        <f t="shared" si="2"/>
        <v>220</v>
      </c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  <c r="IW21" s="309"/>
      <c r="IX21" s="309"/>
      <c r="IY21" s="309"/>
      <c r="IZ21" s="309"/>
      <c r="JA21" s="309"/>
      <c r="JB21" s="309"/>
      <c r="JC21" s="309"/>
      <c r="JD21" s="309"/>
      <c r="JE21" s="309"/>
      <c r="JF21" s="309"/>
      <c r="JG21" s="309"/>
      <c r="JH21" s="309"/>
      <c r="JI21" s="309"/>
      <c r="JJ21" s="309"/>
      <c r="JK21" s="309"/>
      <c r="JL21" s="309"/>
      <c r="JM21" s="309"/>
      <c r="JN21" s="309"/>
      <c r="JO21" s="309"/>
      <c r="JP21" s="309"/>
      <c r="JQ21" s="309"/>
      <c r="JR21" s="309"/>
      <c r="JS21" s="309"/>
      <c r="JT21" s="309"/>
      <c r="JU21" s="309"/>
      <c r="JV21" s="309"/>
      <c r="JW21" s="309"/>
      <c r="JX21" s="309"/>
      <c r="JY21" s="309"/>
      <c r="JZ21" s="309"/>
      <c r="KA21" s="309"/>
      <c r="KB21" s="309"/>
      <c r="KC21" s="309"/>
      <c r="KD21" s="309"/>
      <c r="KE21" s="309"/>
      <c r="KF21" s="309"/>
      <c r="KG21" s="309"/>
      <c r="KH21" s="309"/>
      <c r="KI21" s="309"/>
      <c r="KJ21" s="309"/>
      <c r="KK21" s="309"/>
      <c r="KL21" s="309"/>
      <c r="KM21" s="309"/>
      <c r="KN21" s="309"/>
      <c r="KO21" s="309"/>
      <c r="KP21" s="309"/>
      <c r="KQ21" s="309"/>
      <c r="KR21" s="309"/>
      <c r="KS21" s="309"/>
      <c r="KT21" s="309"/>
      <c r="KU21" s="309"/>
      <c r="KV21" s="309"/>
      <c r="KW21" s="309"/>
      <c r="KX21" s="309"/>
      <c r="KY21" s="309"/>
      <c r="KZ21" s="309"/>
      <c r="LA21" s="309"/>
      <c r="LB21" s="309"/>
      <c r="LC21" s="309"/>
      <c r="LD21" s="309"/>
      <c r="LE21" s="309"/>
      <c r="LF21" s="309"/>
      <c r="LG21" s="309"/>
      <c r="LH21" s="309"/>
      <c r="LI21" s="309"/>
      <c r="LJ21" s="309"/>
      <c r="LK21" s="309"/>
      <c r="LL21" s="309"/>
      <c r="LM21" s="309"/>
      <c r="LN21" s="309"/>
      <c r="LO21" s="309"/>
      <c r="LP21" s="309"/>
      <c r="LQ21" s="309"/>
      <c r="LR21" s="309"/>
      <c r="LS21" s="309"/>
      <c r="LT21" s="309"/>
      <c r="LU21" s="309"/>
      <c r="LV21" s="309"/>
      <c r="LW21" s="309"/>
      <c r="LX21" s="309"/>
      <c r="LY21" s="309"/>
      <c r="LZ21" s="309"/>
      <c r="MA21" s="309"/>
      <c r="MB21" s="309"/>
      <c r="MC21" s="309"/>
      <c r="MD21" s="309"/>
      <c r="ME21" s="309"/>
      <c r="MF21" s="309"/>
      <c r="MG21" s="309"/>
      <c r="MH21" s="309"/>
      <c r="MI21" s="309"/>
      <c r="MJ21" s="309"/>
      <c r="MK21" s="309"/>
      <c r="ML21" s="309"/>
      <c r="MM21" s="309"/>
      <c r="MN21" s="309"/>
      <c r="MO21" s="309"/>
      <c r="MP21" s="309"/>
      <c r="MQ21" s="309"/>
      <c r="MR21" s="309"/>
      <c r="MS21" s="309"/>
      <c r="MT21" s="309"/>
      <c r="MU21" s="309"/>
      <c r="MV21" s="309"/>
      <c r="MW21" s="309"/>
    </row>
    <row r="22" spans="1:361" ht="21" customHeight="1">
      <c r="A22" s="11">
        <v>101</v>
      </c>
      <c r="B22" s="173" t="s">
        <v>15</v>
      </c>
      <c r="C22" s="173" t="s">
        <v>21</v>
      </c>
      <c r="D22" s="174" t="s">
        <v>697</v>
      </c>
      <c r="E22" s="328" t="s">
        <v>299</v>
      </c>
      <c r="F22" s="328" t="s">
        <v>300</v>
      </c>
      <c r="G22" s="329"/>
      <c r="H22" s="174" t="s">
        <v>654</v>
      </c>
      <c r="I22" s="176">
        <v>42513</v>
      </c>
      <c r="J22" s="177">
        <f t="shared" ca="1" si="0"/>
        <v>3667.9258395833313</v>
      </c>
      <c r="K22" s="328" t="s">
        <v>301</v>
      </c>
      <c r="L22" s="173">
        <v>78670</v>
      </c>
      <c r="M22" s="328" t="s">
        <v>302</v>
      </c>
      <c r="N22" s="178">
        <v>607225732</v>
      </c>
      <c r="O22" s="178">
        <v>668270072</v>
      </c>
      <c r="P22" s="357" t="s">
        <v>303</v>
      </c>
      <c r="Q22" s="357"/>
      <c r="R22" s="258"/>
      <c r="S22" s="259"/>
      <c r="T22" s="331">
        <v>44816</v>
      </c>
      <c r="U22" s="332">
        <v>220</v>
      </c>
      <c r="V22" s="333" t="s">
        <v>958</v>
      </c>
      <c r="W22" s="334">
        <v>220</v>
      </c>
      <c r="X22" s="335"/>
      <c r="Y22" s="336"/>
      <c r="Z22" s="335"/>
      <c r="AA22" s="335"/>
      <c r="AB22" s="335"/>
      <c r="AC22" s="335"/>
      <c r="AD22" s="335"/>
      <c r="AE22" s="335"/>
      <c r="AF22" s="335"/>
      <c r="AG22" s="335"/>
      <c r="AH22" s="337"/>
      <c r="AI22" s="337"/>
      <c r="AJ22" s="337"/>
      <c r="AK22" s="339">
        <f t="shared" si="2"/>
        <v>220</v>
      </c>
    </row>
    <row r="23" spans="1:361" ht="21" customHeight="1">
      <c r="A23" s="174">
        <v>99</v>
      </c>
      <c r="B23" s="306" t="s">
        <v>15</v>
      </c>
      <c r="C23" s="306" t="s">
        <v>21</v>
      </c>
      <c r="D23" s="300" t="s">
        <v>697</v>
      </c>
      <c r="E23" s="346" t="s">
        <v>1140</v>
      </c>
      <c r="F23" s="346" t="s">
        <v>1141</v>
      </c>
      <c r="G23" s="347"/>
      <c r="H23" s="300" t="s">
        <v>1142</v>
      </c>
      <c r="I23" s="348">
        <v>42510</v>
      </c>
      <c r="J23" s="303">
        <f t="shared" ca="1" si="0"/>
        <v>3670.9258395833313</v>
      </c>
      <c r="K23" s="346" t="s">
        <v>1143</v>
      </c>
      <c r="L23" s="306">
        <v>78480</v>
      </c>
      <c r="M23" s="346" t="s">
        <v>36</v>
      </c>
      <c r="N23" s="349">
        <v>760572832</v>
      </c>
      <c r="O23" s="349"/>
      <c r="P23" s="305" t="s">
        <v>1144</v>
      </c>
      <c r="Q23" s="361"/>
      <c r="R23" s="350"/>
      <c r="S23" s="351"/>
      <c r="T23" s="352">
        <v>44818</v>
      </c>
      <c r="U23" s="307">
        <v>220</v>
      </c>
      <c r="V23" s="353" t="s">
        <v>958</v>
      </c>
      <c r="W23" s="334">
        <v>220</v>
      </c>
      <c r="X23" s="301"/>
      <c r="Y23" s="355"/>
      <c r="Z23" s="354"/>
      <c r="AA23" s="354"/>
      <c r="AB23" s="354"/>
      <c r="AC23" s="354"/>
      <c r="AD23" s="354"/>
      <c r="AE23" s="354"/>
      <c r="AF23" s="354"/>
      <c r="AG23" s="354"/>
      <c r="AH23" s="356"/>
      <c r="AI23" s="356"/>
      <c r="AJ23" s="356"/>
      <c r="AK23" s="308">
        <f t="shared" si="2"/>
        <v>220</v>
      </c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  <c r="IW23" s="309"/>
      <c r="IX23" s="309"/>
      <c r="IY23" s="309"/>
      <c r="IZ23" s="309"/>
      <c r="JA23" s="309"/>
      <c r="JB23" s="309"/>
      <c r="JC23" s="309"/>
      <c r="JD23" s="309"/>
      <c r="JE23" s="309"/>
      <c r="JF23" s="309"/>
      <c r="JG23" s="309"/>
      <c r="JH23" s="309"/>
      <c r="JI23" s="309"/>
      <c r="JJ23" s="309"/>
      <c r="JK23" s="309"/>
      <c r="JL23" s="309"/>
      <c r="JM23" s="309"/>
      <c r="JN23" s="309"/>
      <c r="JO23" s="309"/>
      <c r="JP23" s="309"/>
      <c r="JQ23" s="309"/>
      <c r="JR23" s="309"/>
      <c r="JS23" s="309"/>
      <c r="JT23" s="309"/>
      <c r="JU23" s="309"/>
      <c r="JV23" s="309"/>
      <c r="JW23" s="309"/>
      <c r="JX23" s="309"/>
      <c r="JY23" s="309"/>
      <c r="JZ23" s="309"/>
      <c r="KA23" s="309"/>
      <c r="KB23" s="309"/>
      <c r="KC23" s="309"/>
      <c r="KD23" s="309"/>
      <c r="KE23" s="309"/>
      <c r="KF23" s="309"/>
      <c r="KG23" s="309"/>
      <c r="KH23" s="309"/>
      <c r="KI23" s="309"/>
      <c r="KJ23" s="309"/>
      <c r="KK23" s="309"/>
      <c r="KL23" s="309"/>
      <c r="KM23" s="309"/>
      <c r="KN23" s="309"/>
      <c r="KO23" s="309"/>
      <c r="KP23" s="309"/>
      <c r="KQ23" s="309"/>
      <c r="KR23" s="309"/>
      <c r="KS23" s="309"/>
      <c r="KT23" s="309"/>
      <c r="KU23" s="309"/>
      <c r="KV23" s="309"/>
      <c r="KW23" s="309"/>
      <c r="KX23" s="309"/>
      <c r="KY23" s="309"/>
      <c r="KZ23" s="309"/>
      <c r="LA23" s="309"/>
      <c r="LB23" s="309"/>
      <c r="LC23" s="309"/>
      <c r="LD23" s="309"/>
      <c r="LE23" s="309"/>
      <c r="LF23" s="309"/>
      <c r="LG23" s="309"/>
      <c r="LH23" s="309"/>
      <c r="LI23" s="309"/>
      <c r="LJ23" s="309"/>
      <c r="LK23" s="309"/>
      <c r="LL23" s="309"/>
      <c r="LM23" s="309"/>
      <c r="LN23" s="309"/>
      <c r="LO23" s="309"/>
      <c r="LP23" s="309"/>
      <c r="LQ23" s="309"/>
      <c r="LR23" s="309"/>
      <c r="LS23" s="309"/>
      <c r="LT23" s="309"/>
      <c r="LU23" s="309"/>
      <c r="LV23" s="309"/>
      <c r="LW23" s="309"/>
      <c r="LX23" s="309"/>
      <c r="LY23" s="309"/>
      <c r="LZ23" s="309"/>
      <c r="MA23" s="309"/>
      <c r="MB23" s="309"/>
      <c r="MC23" s="309"/>
      <c r="MD23" s="309"/>
      <c r="ME23" s="309"/>
      <c r="MF23" s="309"/>
      <c r="MG23" s="309"/>
      <c r="MH23" s="309"/>
      <c r="MI23" s="309"/>
      <c r="MJ23" s="309"/>
      <c r="MK23" s="309"/>
      <c r="ML23" s="309"/>
      <c r="MM23" s="309"/>
      <c r="MN23" s="309"/>
      <c r="MO23" s="309"/>
      <c r="MP23" s="309"/>
      <c r="MQ23" s="309"/>
      <c r="MR23" s="309"/>
      <c r="MS23" s="309"/>
      <c r="MT23" s="309"/>
      <c r="MU23" s="309"/>
      <c r="MV23" s="309"/>
      <c r="MW23" s="309"/>
    </row>
    <row r="24" spans="1:361" s="309" customFormat="1" ht="21" customHeight="1">
      <c r="A24" s="11">
        <v>73</v>
      </c>
      <c r="B24" s="173" t="s">
        <v>15</v>
      </c>
      <c r="C24" s="173" t="s">
        <v>21</v>
      </c>
      <c r="D24" s="174" t="s">
        <v>697</v>
      </c>
      <c r="E24" s="328" t="s">
        <v>67</v>
      </c>
      <c r="F24" s="328" t="s">
        <v>68</v>
      </c>
      <c r="G24" s="329"/>
      <c r="H24" s="11" t="s">
        <v>628</v>
      </c>
      <c r="I24" s="176">
        <v>42379</v>
      </c>
      <c r="J24" s="177">
        <f t="shared" ca="1" si="0"/>
        <v>3801.9258395833313</v>
      </c>
      <c r="K24" s="328" t="s">
        <v>69</v>
      </c>
      <c r="L24" s="173">
        <v>78540</v>
      </c>
      <c r="M24" s="328" t="s">
        <v>15</v>
      </c>
      <c r="N24" s="178">
        <v>623670098</v>
      </c>
      <c r="O24" s="178"/>
      <c r="P24" s="357" t="s">
        <v>70</v>
      </c>
      <c r="Q24" s="357"/>
      <c r="R24" s="258"/>
      <c r="S24" s="259"/>
      <c r="T24" s="331">
        <v>44807</v>
      </c>
      <c r="U24" s="332">
        <v>240</v>
      </c>
      <c r="V24" s="333" t="s">
        <v>958</v>
      </c>
      <c r="W24" s="334">
        <v>200</v>
      </c>
      <c r="X24" s="335"/>
      <c r="Y24" s="336"/>
      <c r="Z24" s="335"/>
      <c r="AA24" s="335"/>
      <c r="AB24" s="335"/>
      <c r="AC24" s="335"/>
      <c r="AD24" s="335"/>
      <c r="AE24" s="335"/>
      <c r="AF24" s="335"/>
      <c r="AG24" s="335"/>
      <c r="AH24" s="337"/>
      <c r="AI24" s="337"/>
      <c r="AJ24" s="338">
        <v>40</v>
      </c>
      <c r="AK24" s="339">
        <f t="shared" si="2"/>
        <v>240</v>
      </c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</row>
    <row r="25" spans="1:361" ht="21" customHeight="1">
      <c r="A25" s="174">
        <v>138</v>
      </c>
      <c r="B25" s="173" t="s">
        <v>15</v>
      </c>
      <c r="C25" s="173" t="s">
        <v>21</v>
      </c>
      <c r="D25" s="174" t="s">
        <v>697</v>
      </c>
      <c r="E25" s="328" t="s">
        <v>87</v>
      </c>
      <c r="F25" s="328" t="s">
        <v>88</v>
      </c>
      <c r="G25" s="329"/>
      <c r="H25" s="174" t="s">
        <v>685</v>
      </c>
      <c r="I25" s="176">
        <v>42355</v>
      </c>
      <c r="J25" s="177">
        <f t="shared" ca="1" si="0"/>
        <v>3825.9258395833313</v>
      </c>
      <c r="K25" s="328" t="s">
        <v>89</v>
      </c>
      <c r="L25" s="173">
        <v>78480</v>
      </c>
      <c r="M25" s="328" t="s">
        <v>36</v>
      </c>
      <c r="N25" s="178">
        <v>663206905</v>
      </c>
      <c r="O25" s="178"/>
      <c r="P25" s="330" t="s">
        <v>767</v>
      </c>
      <c r="Q25" s="330"/>
      <c r="R25" s="258"/>
      <c r="S25" s="259"/>
      <c r="T25" s="331">
        <v>44816</v>
      </c>
      <c r="U25" s="332">
        <v>200</v>
      </c>
      <c r="V25" s="358" t="s">
        <v>965</v>
      </c>
      <c r="W25" s="334">
        <v>50</v>
      </c>
      <c r="X25" s="335"/>
      <c r="Y25" s="336">
        <v>50</v>
      </c>
      <c r="Z25" s="335"/>
      <c r="AA25" s="335">
        <v>50</v>
      </c>
      <c r="AB25" s="335"/>
      <c r="AC25" s="335">
        <v>50</v>
      </c>
      <c r="AD25" s="335"/>
      <c r="AE25" s="335"/>
      <c r="AF25" s="335"/>
      <c r="AG25" s="335"/>
      <c r="AH25" s="337"/>
      <c r="AI25" s="337"/>
      <c r="AJ25" s="337"/>
      <c r="AK25" s="339">
        <f t="shared" si="2"/>
        <v>200</v>
      </c>
    </row>
    <row r="26" spans="1:361" ht="21" customHeight="1">
      <c r="A26" s="11">
        <v>2</v>
      </c>
      <c r="B26" s="306" t="s">
        <v>15</v>
      </c>
      <c r="C26" s="306" t="s">
        <v>21</v>
      </c>
      <c r="D26" s="300" t="s">
        <v>698</v>
      </c>
      <c r="E26" s="346" t="s">
        <v>959</v>
      </c>
      <c r="F26" s="346" t="s">
        <v>960</v>
      </c>
      <c r="G26" s="347">
        <v>44811</v>
      </c>
      <c r="H26" s="302" t="s">
        <v>961</v>
      </c>
      <c r="I26" s="348">
        <v>42285</v>
      </c>
      <c r="J26" s="303">
        <f t="shared" ca="1" si="0"/>
        <v>3895.9258395833313</v>
      </c>
      <c r="K26" s="346" t="s">
        <v>962</v>
      </c>
      <c r="L26" s="306">
        <v>78955</v>
      </c>
      <c r="M26" s="346" t="s">
        <v>963</v>
      </c>
      <c r="N26" s="349">
        <v>626971926</v>
      </c>
      <c r="O26" s="349"/>
      <c r="P26" s="305" t="s">
        <v>964</v>
      </c>
      <c r="Q26" s="305"/>
      <c r="R26" s="350"/>
      <c r="S26" s="351"/>
      <c r="T26" s="352">
        <v>44807</v>
      </c>
      <c r="U26" s="307">
        <v>240</v>
      </c>
      <c r="V26" s="358" t="s">
        <v>965</v>
      </c>
      <c r="W26" s="334">
        <v>240</v>
      </c>
      <c r="X26" s="354"/>
      <c r="Y26" s="355"/>
      <c r="Z26" s="354"/>
      <c r="AA26" s="354"/>
      <c r="AB26" s="354"/>
      <c r="AC26" s="354"/>
      <c r="AD26" s="354"/>
      <c r="AE26" s="354"/>
      <c r="AF26" s="354"/>
      <c r="AG26" s="354"/>
      <c r="AH26" s="356"/>
      <c r="AI26" s="356"/>
      <c r="AJ26" s="356"/>
      <c r="AK26" s="308">
        <f t="shared" si="2"/>
        <v>240</v>
      </c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  <c r="IW26" s="309"/>
      <c r="IX26" s="309"/>
      <c r="IY26" s="309"/>
      <c r="IZ26" s="309"/>
      <c r="JA26" s="309"/>
      <c r="JB26" s="309"/>
      <c r="JC26" s="309"/>
      <c r="JD26" s="309"/>
      <c r="JE26" s="309"/>
      <c r="JF26" s="309"/>
      <c r="JG26" s="309"/>
      <c r="JH26" s="309"/>
      <c r="JI26" s="309"/>
      <c r="JJ26" s="309"/>
      <c r="JK26" s="309"/>
      <c r="JL26" s="309"/>
      <c r="JM26" s="309"/>
      <c r="JN26" s="309"/>
      <c r="JO26" s="309"/>
      <c r="JP26" s="309"/>
      <c r="JQ26" s="309"/>
      <c r="JR26" s="309"/>
      <c r="JS26" s="309"/>
      <c r="JT26" s="309"/>
      <c r="JU26" s="309"/>
      <c r="JV26" s="309"/>
      <c r="JW26" s="309"/>
      <c r="JX26" s="309"/>
      <c r="JY26" s="309"/>
      <c r="JZ26" s="309"/>
      <c r="KA26" s="309"/>
      <c r="KB26" s="309"/>
      <c r="KC26" s="309"/>
      <c r="KD26" s="309"/>
      <c r="KE26" s="309"/>
      <c r="KF26" s="309"/>
      <c r="KG26" s="309"/>
      <c r="KH26" s="309"/>
      <c r="KI26" s="309"/>
      <c r="KJ26" s="309"/>
      <c r="KK26" s="309"/>
      <c r="KL26" s="309"/>
      <c r="KM26" s="309"/>
      <c r="KN26" s="309"/>
      <c r="KO26" s="309"/>
      <c r="KP26" s="309"/>
      <c r="KQ26" s="309"/>
      <c r="KR26" s="309"/>
      <c r="KS26" s="309"/>
      <c r="KT26" s="309"/>
      <c r="KU26" s="309"/>
      <c r="KV26" s="309"/>
      <c r="KW26" s="309"/>
      <c r="KX26" s="309"/>
      <c r="KY26" s="309"/>
      <c r="KZ26" s="309"/>
      <c r="LA26" s="309"/>
      <c r="LB26" s="309"/>
      <c r="LC26" s="309"/>
      <c r="LD26" s="309"/>
      <c r="LE26" s="309"/>
      <c r="LF26" s="309"/>
      <c r="LG26" s="309"/>
      <c r="LH26" s="309"/>
      <c r="LI26" s="309"/>
      <c r="LJ26" s="309"/>
      <c r="LK26" s="309"/>
      <c r="LL26" s="309"/>
      <c r="LM26" s="309"/>
      <c r="LN26" s="309"/>
      <c r="LO26" s="309"/>
      <c r="LP26" s="309"/>
      <c r="LQ26" s="309"/>
      <c r="LR26" s="309"/>
      <c r="LS26" s="309"/>
      <c r="LT26" s="309"/>
      <c r="LU26" s="309"/>
      <c r="LV26" s="309"/>
      <c r="LW26" s="309"/>
      <c r="LX26" s="309"/>
      <c r="LY26" s="309"/>
      <c r="LZ26" s="309"/>
      <c r="MA26" s="309"/>
      <c r="MB26" s="309"/>
      <c r="MC26" s="309"/>
      <c r="MD26" s="309"/>
      <c r="ME26" s="309"/>
      <c r="MF26" s="309"/>
      <c r="MG26" s="309"/>
      <c r="MH26" s="309"/>
      <c r="MI26" s="309"/>
      <c r="MJ26" s="309"/>
      <c r="MK26" s="309"/>
      <c r="ML26" s="309"/>
      <c r="MM26" s="309"/>
      <c r="MN26" s="309"/>
      <c r="MO26" s="309"/>
      <c r="MP26" s="309"/>
      <c r="MQ26" s="309"/>
      <c r="MR26" s="309"/>
      <c r="MS26" s="309"/>
      <c r="MT26" s="309"/>
      <c r="MU26" s="309"/>
      <c r="MV26" s="309"/>
      <c r="MW26" s="309"/>
    </row>
    <row r="27" spans="1:361" ht="21" customHeight="1">
      <c r="A27" s="174">
        <v>96</v>
      </c>
      <c r="B27" s="306" t="s">
        <v>15</v>
      </c>
      <c r="C27" s="306" t="s">
        <v>21</v>
      </c>
      <c r="D27" s="300" t="s">
        <v>697</v>
      </c>
      <c r="E27" s="346" t="s">
        <v>1136</v>
      </c>
      <c r="F27" s="346" t="s">
        <v>207</v>
      </c>
      <c r="G27" s="347"/>
      <c r="H27" s="302" t="s">
        <v>1137</v>
      </c>
      <c r="I27" s="348">
        <v>42232</v>
      </c>
      <c r="J27" s="303">
        <f t="shared" ca="1" si="0"/>
        <v>3948.9258395833313</v>
      </c>
      <c r="K27" s="346" t="s">
        <v>1122</v>
      </c>
      <c r="L27" s="306">
        <v>78540</v>
      </c>
      <c r="M27" s="346" t="s">
        <v>15</v>
      </c>
      <c r="N27" s="304">
        <v>139656439</v>
      </c>
      <c r="O27" s="349"/>
      <c r="P27" s="305" t="s">
        <v>1123</v>
      </c>
      <c r="Q27" s="393"/>
      <c r="R27" s="350"/>
      <c r="S27" s="351"/>
      <c r="T27" s="352">
        <v>44824</v>
      </c>
      <c r="U27" s="307">
        <v>240</v>
      </c>
      <c r="V27" s="394" t="s">
        <v>965</v>
      </c>
      <c r="W27" s="352"/>
      <c r="X27" s="334">
        <v>240</v>
      </c>
      <c r="Y27" s="355"/>
      <c r="Z27" s="354"/>
      <c r="AA27" s="354"/>
      <c r="AB27" s="354"/>
      <c r="AC27" s="354"/>
      <c r="AD27" s="354"/>
      <c r="AE27" s="354"/>
      <c r="AF27" s="354"/>
      <c r="AG27" s="354"/>
      <c r="AH27" s="356"/>
      <c r="AI27" s="356"/>
      <c r="AJ27" s="356"/>
      <c r="AK27" s="308">
        <f t="shared" si="2"/>
        <v>240</v>
      </c>
    </row>
    <row r="28" spans="1:361" s="309" customFormat="1" ht="21" customHeight="1">
      <c r="A28" s="11">
        <v>103</v>
      </c>
      <c r="B28" s="173" t="s">
        <v>15</v>
      </c>
      <c r="C28" s="173" t="s">
        <v>21</v>
      </c>
      <c r="D28" s="174" t="s">
        <v>698</v>
      </c>
      <c r="E28" s="328" t="s">
        <v>63</v>
      </c>
      <c r="F28" s="328" t="s">
        <v>64</v>
      </c>
      <c r="G28" s="329"/>
      <c r="H28" s="11" t="s">
        <v>657</v>
      </c>
      <c r="I28" s="176">
        <v>42162</v>
      </c>
      <c r="J28" s="177">
        <f t="shared" ca="1" si="0"/>
        <v>4018.9258395833313</v>
      </c>
      <c r="K28" s="328" t="s">
        <v>65</v>
      </c>
      <c r="L28" s="173">
        <v>78540</v>
      </c>
      <c r="M28" s="328" t="s">
        <v>15</v>
      </c>
      <c r="N28" s="178">
        <v>627238886</v>
      </c>
      <c r="O28" s="178"/>
      <c r="P28" s="357" t="s">
        <v>66</v>
      </c>
      <c r="Q28" s="357"/>
      <c r="R28" s="258"/>
      <c r="S28" s="259"/>
      <c r="T28" s="331">
        <v>44807</v>
      </c>
      <c r="U28" s="332">
        <v>240</v>
      </c>
      <c r="V28" s="333" t="s">
        <v>958</v>
      </c>
      <c r="W28" s="334">
        <v>200</v>
      </c>
      <c r="X28" s="335"/>
      <c r="Y28" s="336"/>
      <c r="Z28" s="335"/>
      <c r="AA28" s="335"/>
      <c r="AB28" s="335"/>
      <c r="AC28" s="335"/>
      <c r="AD28" s="335"/>
      <c r="AE28" s="335"/>
      <c r="AF28" s="335"/>
      <c r="AG28" s="335"/>
      <c r="AH28" s="337"/>
      <c r="AI28" s="337"/>
      <c r="AJ28" s="338">
        <v>40</v>
      </c>
      <c r="AK28" s="339">
        <f t="shared" si="2"/>
        <v>240</v>
      </c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  <c r="IX28" s="3"/>
      <c r="IY28" s="3"/>
      <c r="IZ28" s="3"/>
      <c r="JA28" s="3"/>
      <c r="JB28" s="3"/>
      <c r="JC28" s="3"/>
      <c r="JD28" s="3"/>
      <c r="JE28" s="3"/>
      <c r="JF28" s="3"/>
      <c r="JG28" s="3"/>
      <c r="JH28" s="3"/>
      <c r="JI28" s="3"/>
      <c r="JJ28" s="3"/>
      <c r="JK28" s="3"/>
      <c r="JL28" s="3"/>
      <c r="JM28" s="3"/>
      <c r="JN28" s="3"/>
      <c r="JO28" s="3"/>
      <c r="JP28" s="3"/>
      <c r="JQ28" s="3"/>
      <c r="JR28" s="3"/>
      <c r="JS28" s="3"/>
      <c r="JT28" s="3"/>
      <c r="JU28" s="3"/>
      <c r="JV28" s="3"/>
      <c r="JW28" s="3"/>
      <c r="JX28" s="3"/>
      <c r="JY28" s="3"/>
      <c r="JZ28" s="3"/>
      <c r="KA28" s="3"/>
      <c r="KB28" s="3"/>
      <c r="KC28" s="3"/>
      <c r="KD28" s="3"/>
      <c r="KE28" s="3"/>
      <c r="KF28" s="3"/>
      <c r="KG28" s="3"/>
      <c r="KH28" s="3"/>
      <c r="KI28" s="3"/>
      <c r="KJ28" s="3"/>
      <c r="KK28" s="3"/>
      <c r="KL28" s="3"/>
      <c r="KM28" s="3"/>
      <c r="KN28" s="3"/>
      <c r="KO28" s="3"/>
      <c r="KP28" s="3"/>
      <c r="KQ28" s="3"/>
      <c r="KR28" s="3"/>
      <c r="KS28" s="3"/>
      <c r="KT28" s="3"/>
      <c r="KU28" s="3"/>
      <c r="KV28" s="3"/>
      <c r="KW28" s="3"/>
      <c r="KX28" s="3"/>
      <c r="KY28" s="3"/>
      <c r="KZ28" s="3"/>
      <c r="LA28" s="3"/>
      <c r="LB28" s="3"/>
      <c r="LC28" s="3"/>
      <c r="LD28" s="3"/>
      <c r="LE28" s="3"/>
      <c r="LF28" s="3"/>
      <c r="LG28" s="3"/>
      <c r="LH28" s="3"/>
      <c r="LI28" s="3"/>
      <c r="LJ28" s="3"/>
      <c r="LK28" s="3"/>
      <c r="LL28" s="3"/>
      <c r="LM28" s="3"/>
      <c r="LN28" s="3"/>
      <c r="LO28" s="3"/>
      <c r="LP28" s="3"/>
      <c r="LQ28" s="3"/>
      <c r="LR28" s="3"/>
      <c r="LS28" s="3"/>
      <c r="LT28" s="3"/>
      <c r="LU28" s="3"/>
      <c r="LV28" s="3"/>
      <c r="LW28" s="3"/>
      <c r="LX28" s="3"/>
      <c r="LY28" s="3"/>
      <c r="LZ28" s="3"/>
      <c r="MA28" s="3"/>
      <c r="MB28" s="3"/>
      <c r="MC28" s="3"/>
      <c r="MD28" s="3"/>
      <c r="ME28" s="3"/>
      <c r="MF28" s="3"/>
      <c r="MG28" s="3"/>
      <c r="MH28" s="3"/>
      <c r="MI28" s="3"/>
      <c r="MJ28" s="3"/>
      <c r="MK28" s="3"/>
      <c r="ML28" s="3"/>
      <c r="MM28" s="3"/>
      <c r="MN28" s="3"/>
      <c r="MO28" s="3"/>
      <c r="MP28" s="3"/>
      <c r="MQ28" s="3"/>
      <c r="MR28" s="3"/>
      <c r="MS28" s="3"/>
      <c r="MT28" s="3"/>
      <c r="MU28" s="3"/>
      <c r="MV28" s="3"/>
      <c r="MW28" s="3"/>
    </row>
    <row r="29" spans="1:361" ht="21" customHeight="1">
      <c r="A29" s="174">
        <v>23</v>
      </c>
      <c r="B29" s="173" t="s">
        <v>15</v>
      </c>
      <c r="C29" s="173" t="s">
        <v>21</v>
      </c>
      <c r="D29" s="174" t="s">
        <v>698</v>
      </c>
      <c r="E29" s="328" t="s">
        <v>305</v>
      </c>
      <c r="F29" s="328" t="s">
        <v>304</v>
      </c>
      <c r="G29" s="329"/>
      <c r="H29" s="174" t="s">
        <v>588</v>
      </c>
      <c r="I29" s="176">
        <v>42144</v>
      </c>
      <c r="J29" s="177">
        <f t="shared" ca="1" si="0"/>
        <v>4036.9258395833313</v>
      </c>
      <c r="K29" s="328" t="s">
        <v>306</v>
      </c>
      <c r="L29" s="173">
        <v>78480</v>
      </c>
      <c r="M29" s="328" t="s">
        <v>36</v>
      </c>
      <c r="N29" s="178">
        <v>652025129</v>
      </c>
      <c r="O29" s="178"/>
      <c r="P29" s="357" t="s">
        <v>307</v>
      </c>
      <c r="Q29" s="357"/>
      <c r="R29" s="258"/>
      <c r="S29" s="259"/>
      <c r="T29" s="331">
        <v>44818</v>
      </c>
      <c r="U29" s="332">
        <v>160</v>
      </c>
      <c r="V29" s="333" t="s">
        <v>958</v>
      </c>
      <c r="W29" s="335"/>
      <c r="X29" s="335"/>
      <c r="Y29" s="336"/>
      <c r="Z29" s="335"/>
      <c r="AA29" s="335">
        <v>160</v>
      </c>
      <c r="AB29" s="335"/>
      <c r="AC29" s="335"/>
      <c r="AD29" s="335"/>
      <c r="AE29" s="335"/>
      <c r="AF29" s="335"/>
      <c r="AG29" s="335"/>
      <c r="AH29" s="337"/>
      <c r="AI29" s="337"/>
      <c r="AJ29" s="337"/>
      <c r="AK29" s="339">
        <f t="shared" si="2"/>
        <v>160</v>
      </c>
    </row>
    <row r="30" spans="1:361" ht="21" customHeight="1">
      <c r="A30" s="11">
        <v>124</v>
      </c>
      <c r="B30" s="306" t="s">
        <v>15</v>
      </c>
      <c r="C30" s="306" t="s">
        <v>21</v>
      </c>
      <c r="D30" s="300" t="s">
        <v>697</v>
      </c>
      <c r="E30" s="346" t="s">
        <v>1175</v>
      </c>
      <c r="F30" s="346" t="s">
        <v>1176</v>
      </c>
      <c r="G30" s="347"/>
      <c r="H30" s="396" t="s">
        <v>1177</v>
      </c>
      <c r="I30" s="348">
        <v>42126</v>
      </c>
      <c r="J30" s="303">
        <f t="shared" ca="1" si="0"/>
        <v>4054.9258395833313</v>
      </c>
      <c r="K30" s="346" t="s">
        <v>1178</v>
      </c>
      <c r="L30" s="306">
        <v>78540</v>
      </c>
      <c r="M30" s="346" t="s">
        <v>15</v>
      </c>
      <c r="N30" s="304">
        <v>621108138</v>
      </c>
      <c r="O30" s="349">
        <v>663392809</v>
      </c>
      <c r="P30" s="305" t="s">
        <v>1179</v>
      </c>
      <c r="Q30" s="361"/>
      <c r="R30" s="350"/>
      <c r="S30" s="351"/>
      <c r="T30" s="352">
        <v>44824</v>
      </c>
      <c r="U30" s="307">
        <v>240</v>
      </c>
      <c r="V30" s="358" t="s">
        <v>965</v>
      </c>
      <c r="W30" s="334">
        <v>240</v>
      </c>
      <c r="X30" s="301"/>
      <c r="Y30" s="355"/>
      <c r="Z30" s="354"/>
      <c r="AA30" s="354"/>
      <c r="AB30" s="354"/>
      <c r="AC30" s="354"/>
      <c r="AD30" s="354"/>
      <c r="AE30" s="354"/>
      <c r="AF30" s="354"/>
      <c r="AG30" s="354"/>
      <c r="AH30" s="356"/>
      <c r="AI30" s="356"/>
      <c r="AJ30" s="356"/>
      <c r="AK30" s="308">
        <f t="shared" si="2"/>
        <v>240</v>
      </c>
    </row>
    <row r="31" spans="1:361" s="309" customFormat="1" ht="21" customHeight="1">
      <c r="A31" s="174">
        <v>50</v>
      </c>
      <c r="B31" s="173" t="s">
        <v>15</v>
      </c>
      <c r="C31" s="173" t="s">
        <v>21</v>
      </c>
      <c r="D31" s="174" t="s">
        <v>697</v>
      </c>
      <c r="E31" s="328" t="s">
        <v>330</v>
      </c>
      <c r="F31" s="328" t="s">
        <v>331</v>
      </c>
      <c r="G31" s="447"/>
      <c r="H31" s="174" t="s">
        <v>608</v>
      </c>
      <c r="I31" s="176">
        <v>42059</v>
      </c>
      <c r="J31" s="177">
        <f t="shared" ca="1" si="0"/>
        <v>4121.9258395833313</v>
      </c>
      <c r="K31" s="328" t="s">
        <v>332</v>
      </c>
      <c r="L31" s="173">
        <v>78540</v>
      </c>
      <c r="M31" s="328" t="s">
        <v>15</v>
      </c>
      <c r="N31" s="178">
        <v>695223982</v>
      </c>
      <c r="O31" s="178" t="s">
        <v>333</v>
      </c>
      <c r="P31" s="330" t="s">
        <v>334</v>
      </c>
      <c r="Q31" s="357"/>
      <c r="R31" s="258">
        <v>8</v>
      </c>
      <c r="S31" s="259">
        <v>20</v>
      </c>
      <c r="T31" s="331">
        <v>44816</v>
      </c>
      <c r="U31" s="332">
        <v>280</v>
      </c>
      <c r="V31" s="333" t="s">
        <v>958</v>
      </c>
      <c r="W31" s="335"/>
      <c r="X31" s="335"/>
      <c r="Y31" s="336"/>
      <c r="Z31" s="335"/>
      <c r="AA31" s="335"/>
      <c r="AB31" s="335"/>
      <c r="AC31" s="335"/>
      <c r="AD31" s="335"/>
      <c r="AE31" s="335"/>
      <c r="AF31" s="335"/>
      <c r="AG31" s="335">
        <v>280</v>
      </c>
      <c r="AH31" s="337"/>
      <c r="AI31" s="337"/>
      <c r="AJ31" s="337"/>
      <c r="AK31" s="339">
        <f t="shared" si="2"/>
        <v>280</v>
      </c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  <c r="IX31" s="3"/>
      <c r="IY31" s="3"/>
      <c r="IZ31" s="3"/>
      <c r="JA31" s="3"/>
      <c r="JB31" s="3"/>
      <c r="JC31" s="3"/>
      <c r="JD31" s="3"/>
      <c r="JE31" s="3"/>
      <c r="JF31" s="3"/>
      <c r="JG31" s="3"/>
      <c r="JH31" s="3"/>
      <c r="JI31" s="3"/>
      <c r="JJ31" s="3"/>
      <c r="JK31" s="3"/>
      <c r="JL31" s="3"/>
      <c r="JM31" s="3"/>
      <c r="JN31" s="3"/>
      <c r="JO31" s="3"/>
      <c r="JP31" s="3"/>
      <c r="JQ31" s="3"/>
      <c r="JR31" s="3"/>
      <c r="JS31" s="3"/>
      <c r="JT31" s="3"/>
      <c r="JU31" s="3"/>
      <c r="JV31" s="3"/>
      <c r="JW31" s="3"/>
      <c r="JX31" s="3"/>
      <c r="JY31" s="3"/>
      <c r="JZ31" s="3"/>
      <c r="KA31" s="3"/>
      <c r="KB31" s="3"/>
      <c r="KC31" s="3"/>
      <c r="KD31" s="3"/>
      <c r="KE31" s="3"/>
      <c r="KF31" s="3"/>
      <c r="KG31" s="3"/>
      <c r="KH31" s="3"/>
      <c r="KI31" s="3"/>
      <c r="KJ31" s="3"/>
      <c r="KK31" s="3"/>
      <c r="KL31" s="3"/>
      <c r="KM31" s="3"/>
      <c r="KN31" s="3"/>
      <c r="KO31" s="3"/>
      <c r="KP31" s="3"/>
      <c r="KQ31" s="3"/>
      <c r="KR31" s="3"/>
      <c r="KS31" s="3"/>
      <c r="KT31" s="3"/>
      <c r="KU31" s="3"/>
      <c r="KV31" s="3"/>
      <c r="KW31" s="3"/>
      <c r="KX31" s="3"/>
      <c r="KY31" s="3"/>
      <c r="KZ31" s="3"/>
      <c r="LA31" s="3"/>
      <c r="LB31" s="3"/>
      <c r="LC31" s="3"/>
      <c r="LD31" s="3"/>
      <c r="LE31" s="3"/>
      <c r="LF31" s="3"/>
      <c r="LG31" s="3"/>
      <c r="LH31" s="3"/>
      <c r="LI31" s="3"/>
      <c r="LJ31" s="3"/>
      <c r="LK31" s="3"/>
      <c r="LL31" s="3"/>
      <c r="LM31" s="3"/>
      <c r="LN31" s="3"/>
      <c r="LO31" s="3"/>
      <c r="LP31" s="3"/>
      <c r="LQ31" s="3"/>
      <c r="LR31" s="3"/>
      <c r="LS31" s="3"/>
      <c r="LT31" s="3"/>
      <c r="LU31" s="3"/>
      <c r="LV31" s="3"/>
      <c r="LW31" s="3"/>
      <c r="LX31" s="3"/>
      <c r="LY31" s="3"/>
      <c r="LZ31" s="3"/>
      <c r="MA31" s="3"/>
      <c r="MB31" s="3"/>
      <c r="MC31" s="3"/>
      <c r="MD31" s="3"/>
      <c r="ME31" s="3"/>
      <c r="MF31" s="3"/>
      <c r="MG31" s="3"/>
      <c r="MH31" s="3"/>
      <c r="MI31" s="3"/>
      <c r="MJ31" s="3"/>
      <c r="MK31" s="3"/>
      <c r="ML31" s="3"/>
      <c r="MM31" s="3"/>
      <c r="MN31" s="3"/>
      <c r="MO31" s="3"/>
      <c r="MP31" s="3"/>
      <c r="MQ31" s="3"/>
      <c r="MR31" s="3"/>
      <c r="MS31" s="3"/>
      <c r="MT31" s="3"/>
      <c r="MU31" s="3"/>
      <c r="MV31" s="3"/>
      <c r="MW31" s="3"/>
    </row>
    <row r="32" spans="1:361" ht="21" customHeight="1">
      <c r="A32" s="11">
        <v>58</v>
      </c>
      <c r="B32" s="306" t="s">
        <v>15</v>
      </c>
      <c r="C32" s="306" t="s">
        <v>21</v>
      </c>
      <c r="D32" s="300" t="s">
        <v>698</v>
      </c>
      <c r="E32" s="346" t="s">
        <v>913</v>
      </c>
      <c r="F32" s="346" t="s">
        <v>914</v>
      </c>
      <c r="G32" s="347"/>
      <c r="H32" s="300" t="s">
        <v>1057</v>
      </c>
      <c r="I32" s="348">
        <v>42056</v>
      </c>
      <c r="J32" s="303">
        <f t="shared" ca="1" si="0"/>
        <v>4124.9258395833313</v>
      </c>
      <c r="K32" s="346" t="s">
        <v>1058</v>
      </c>
      <c r="L32" s="306">
        <v>78540</v>
      </c>
      <c r="M32" s="346" t="s">
        <v>15</v>
      </c>
      <c r="N32" s="349">
        <v>621935321</v>
      </c>
      <c r="O32" s="349"/>
      <c r="P32" s="305" t="s">
        <v>1059</v>
      </c>
      <c r="Q32" s="361"/>
      <c r="R32" s="350"/>
      <c r="S32" s="351"/>
      <c r="T32" s="352">
        <v>44825</v>
      </c>
      <c r="U32" s="307">
        <v>240</v>
      </c>
      <c r="V32" s="358" t="s">
        <v>965</v>
      </c>
      <c r="W32" s="354"/>
      <c r="X32" s="354"/>
      <c r="Y32" s="355"/>
      <c r="Z32" s="354"/>
      <c r="AA32" s="354"/>
      <c r="AB32" s="354"/>
      <c r="AC32" s="354"/>
      <c r="AD32" s="354"/>
      <c r="AE32" s="354"/>
      <c r="AF32" s="354"/>
      <c r="AG32" s="354">
        <v>240</v>
      </c>
      <c r="AH32" s="356"/>
      <c r="AI32" s="356"/>
      <c r="AJ32" s="356"/>
      <c r="AK32" s="308">
        <f t="shared" si="2"/>
        <v>240</v>
      </c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  <c r="IW32" s="309"/>
      <c r="IX32" s="309"/>
      <c r="IY32" s="309"/>
      <c r="IZ32" s="309"/>
      <c r="JA32" s="309"/>
      <c r="JB32" s="309"/>
      <c r="JC32" s="309"/>
      <c r="JD32" s="309"/>
      <c r="JE32" s="309"/>
      <c r="JF32" s="309"/>
      <c r="JG32" s="309"/>
      <c r="JH32" s="309"/>
      <c r="JI32" s="309"/>
      <c r="JJ32" s="309"/>
      <c r="JK32" s="309"/>
      <c r="JL32" s="309"/>
      <c r="JM32" s="309"/>
      <c r="JN32" s="309"/>
      <c r="JO32" s="309"/>
      <c r="JP32" s="309"/>
      <c r="JQ32" s="309"/>
      <c r="JR32" s="309"/>
      <c r="JS32" s="309"/>
      <c r="JT32" s="309"/>
      <c r="JU32" s="309"/>
      <c r="JV32" s="309"/>
      <c r="JW32" s="309"/>
      <c r="JX32" s="309"/>
      <c r="JY32" s="309"/>
      <c r="JZ32" s="309"/>
      <c r="KA32" s="309"/>
      <c r="KB32" s="309"/>
      <c r="KC32" s="309"/>
      <c r="KD32" s="309"/>
      <c r="KE32" s="309"/>
      <c r="KF32" s="309"/>
      <c r="KG32" s="309"/>
      <c r="KH32" s="309"/>
      <c r="KI32" s="309"/>
      <c r="KJ32" s="309"/>
      <c r="KK32" s="309"/>
      <c r="KL32" s="309"/>
      <c r="KM32" s="309"/>
      <c r="KN32" s="309"/>
      <c r="KO32" s="309"/>
      <c r="KP32" s="309"/>
      <c r="KQ32" s="309"/>
      <c r="KR32" s="309"/>
      <c r="KS32" s="309"/>
      <c r="KT32" s="309"/>
      <c r="KU32" s="309"/>
      <c r="KV32" s="309"/>
      <c r="KW32" s="309"/>
      <c r="KX32" s="309"/>
      <c r="KY32" s="309"/>
      <c r="KZ32" s="309"/>
      <c r="LA32" s="309"/>
      <c r="LB32" s="309"/>
      <c r="LC32" s="309"/>
      <c r="LD32" s="309"/>
      <c r="LE32" s="309"/>
      <c r="LF32" s="309"/>
      <c r="LG32" s="309"/>
      <c r="LH32" s="309"/>
      <c r="LI32" s="309"/>
      <c r="LJ32" s="309"/>
      <c r="LK32" s="309"/>
      <c r="LL32" s="309"/>
      <c r="LM32" s="309"/>
      <c r="LN32" s="309"/>
      <c r="LO32" s="309"/>
      <c r="LP32" s="309"/>
      <c r="LQ32" s="309"/>
      <c r="LR32" s="309"/>
      <c r="LS32" s="309"/>
      <c r="LT32" s="309"/>
      <c r="LU32" s="309"/>
      <c r="LV32" s="309"/>
      <c r="LW32" s="309"/>
      <c r="LX32" s="309"/>
      <c r="LY32" s="309"/>
      <c r="LZ32" s="309"/>
      <c r="MA32" s="309"/>
      <c r="MB32" s="309"/>
      <c r="MC32" s="309"/>
      <c r="MD32" s="309"/>
      <c r="ME32" s="309"/>
      <c r="MF32" s="309"/>
      <c r="MG32" s="309"/>
      <c r="MH32" s="309"/>
      <c r="MI32" s="309"/>
      <c r="MJ32" s="309"/>
      <c r="MK32" s="309"/>
      <c r="ML32" s="309"/>
      <c r="MM32" s="309"/>
      <c r="MN32" s="309"/>
      <c r="MO32" s="309"/>
      <c r="MP32" s="309"/>
      <c r="MQ32" s="309"/>
      <c r="MR32" s="309"/>
      <c r="MS32" s="309"/>
      <c r="MT32" s="309"/>
      <c r="MU32" s="309"/>
      <c r="MV32" s="309"/>
      <c r="MW32" s="309"/>
    </row>
    <row r="33" spans="1:361" ht="21" customHeight="1">
      <c r="A33" s="174">
        <v>134</v>
      </c>
      <c r="B33" s="306" t="s">
        <v>15</v>
      </c>
      <c r="C33" s="306" t="s">
        <v>21</v>
      </c>
      <c r="D33" s="300" t="s">
        <v>697</v>
      </c>
      <c r="E33" s="346" t="s">
        <v>1188</v>
      </c>
      <c r="F33" s="346" t="s">
        <v>1192</v>
      </c>
      <c r="G33" s="347"/>
      <c r="H33" s="300" t="s">
        <v>1193</v>
      </c>
      <c r="I33" s="348">
        <v>42013</v>
      </c>
      <c r="J33" s="303">
        <f t="shared" ca="1" si="0"/>
        <v>4167.9258395833313</v>
      </c>
      <c r="K33" s="346" t="s">
        <v>1190</v>
      </c>
      <c r="L33" s="306">
        <v>78540</v>
      </c>
      <c r="M33" s="346" t="s">
        <v>15</v>
      </c>
      <c r="N33" s="349">
        <v>782474626</v>
      </c>
      <c r="O33" s="349">
        <v>698191812</v>
      </c>
      <c r="P33" s="305" t="s">
        <v>1191</v>
      </c>
      <c r="Q33" s="305"/>
      <c r="R33" s="350"/>
      <c r="S33" s="351"/>
      <c r="T33" s="352">
        <v>44807</v>
      </c>
      <c r="U33" s="307">
        <v>240</v>
      </c>
      <c r="V33" s="353" t="s">
        <v>958</v>
      </c>
      <c r="W33" s="334">
        <v>240</v>
      </c>
      <c r="X33" s="301"/>
      <c r="Y33" s="355"/>
      <c r="Z33" s="354"/>
      <c r="AA33" s="354"/>
      <c r="AB33" s="354"/>
      <c r="AC33" s="354"/>
      <c r="AD33" s="354"/>
      <c r="AE33" s="354"/>
      <c r="AF33" s="354"/>
      <c r="AG33" s="354"/>
      <c r="AH33" s="356"/>
      <c r="AI33" s="356"/>
      <c r="AJ33" s="356"/>
      <c r="AK33" s="308">
        <f t="shared" si="2"/>
        <v>240</v>
      </c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  <c r="IW33" s="309"/>
      <c r="IX33" s="309"/>
      <c r="IY33" s="309"/>
      <c r="IZ33" s="309"/>
      <c r="JA33" s="309"/>
      <c r="JB33" s="309"/>
      <c r="JC33" s="309"/>
      <c r="JD33" s="309"/>
      <c r="JE33" s="309"/>
      <c r="JF33" s="309"/>
      <c r="JG33" s="309"/>
      <c r="JH33" s="309"/>
      <c r="JI33" s="309"/>
      <c r="JJ33" s="309"/>
      <c r="JK33" s="309"/>
      <c r="JL33" s="309"/>
      <c r="JM33" s="309"/>
      <c r="JN33" s="309"/>
      <c r="JO33" s="309"/>
      <c r="JP33" s="309"/>
      <c r="JQ33" s="309"/>
      <c r="JR33" s="309"/>
      <c r="JS33" s="309"/>
      <c r="JT33" s="309"/>
      <c r="JU33" s="309"/>
      <c r="JV33" s="309"/>
      <c r="JW33" s="309"/>
      <c r="JX33" s="309"/>
      <c r="JY33" s="309"/>
      <c r="JZ33" s="309"/>
      <c r="KA33" s="309"/>
      <c r="KB33" s="309"/>
      <c r="KC33" s="309"/>
      <c r="KD33" s="309"/>
      <c r="KE33" s="309"/>
      <c r="KF33" s="309"/>
      <c r="KG33" s="309"/>
      <c r="KH33" s="309"/>
      <c r="KI33" s="309"/>
      <c r="KJ33" s="309"/>
      <c r="KK33" s="309"/>
      <c r="KL33" s="309"/>
      <c r="KM33" s="309"/>
      <c r="KN33" s="309"/>
      <c r="KO33" s="309"/>
      <c r="KP33" s="309"/>
      <c r="KQ33" s="309"/>
      <c r="KR33" s="309"/>
      <c r="KS33" s="309"/>
      <c r="KT33" s="309"/>
      <c r="KU33" s="309"/>
      <c r="KV33" s="309"/>
      <c r="KW33" s="309"/>
      <c r="KX33" s="309"/>
      <c r="KY33" s="309"/>
      <c r="KZ33" s="309"/>
      <c r="LA33" s="309"/>
      <c r="LB33" s="309"/>
      <c r="LC33" s="309"/>
      <c r="LD33" s="309"/>
      <c r="LE33" s="309"/>
      <c r="LF33" s="309"/>
      <c r="LG33" s="309"/>
      <c r="LH33" s="309"/>
      <c r="LI33" s="309"/>
      <c r="LJ33" s="309"/>
      <c r="LK33" s="309"/>
      <c r="LL33" s="309"/>
      <c r="LM33" s="309"/>
      <c r="LN33" s="309"/>
      <c r="LO33" s="309"/>
      <c r="LP33" s="309"/>
      <c r="LQ33" s="309"/>
      <c r="LR33" s="309"/>
      <c r="LS33" s="309"/>
      <c r="LT33" s="309"/>
      <c r="LU33" s="309"/>
      <c r="LV33" s="309"/>
      <c r="LW33" s="309"/>
      <c r="LX33" s="309"/>
      <c r="LY33" s="309"/>
      <c r="LZ33" s="309"/>
      <c r="MA33" s="309"/>
      <c r="MB33" s="309"/>
      <c r="MC33" s="309"/>
      <c r="MD33" s="309"/>
      <c r="ME33" s="309"/>
      <c r="MF33" s="309"/>
      <c r="MG33" s="309"/>
      <c r="MH33" s="309"/>
      <c r="MI33" s="309"/>
      <c r="MJ33" s="309"/>
      <c r="MK33" s="309"/>
      <c r="ML33" s="309"/>
      <c r="MM33" s="309"/>
      <c r="MN33" s="309"/>
      <c r="MO33" s="309"/>
      <c r="MP33" s="309"/>
      <c r="MQ33" s="309"/>
      <c r="MR33" s="309"/>
      <c r="MS33" s="309"/>
      <c r="MT33" s="309"/>
      <c r="MU33" s="309"/>
      <c r="MV33" s="309"/>
      <c r="MW33" s="309"/>
    </row>
    <row r="34" spans="1:361" s="309" customFormat="1" ht="21" customHeight="1">
      <c r="A34" s="11">
        <v>10</v>
      </c>
      <c r="B34" s="173" t="s">
        <v>15</v>
      </c>
      <c r="C34" s="173" t="s">
        <v>21</v>
      </c>
      <c r="D34" s="174" t="s">
        <v>697</v>
      </c>
      <c r="E34" s="328" t="s">
        <v>195</v>
      </c>
      <c r="F34" s="328" t="s">
        <v>780</v>
      </c>
      <c r="G34" s="329"/>
      <c r="H34" s="174" t="s">
        <v>781</v>
      </c>
      <c r="I34" s="176">
        <v>41989</v>
      </c>
      <c r="J34" s="177">
        <f t="shared" ca="1" si="0"/>
        <v>4191.9258395833313</v>
      </c>
      <c r="K34" s="328" t="s">
        <v>198</v>
      </c>
      <c r="L34" s="173">
        <v>78510</v>
      </c>
      <c r="M34" s="328" t="s">
        <v>116</v>
      </c>
      <c r="N34" s="178">
        <v>616176840</v>
      </c>
      <c r="O34" s="178"/>
      <c r="P34" s="357" t="s">
        <v>197</v>
      </c>
      <c r="Q34" s="357"/>
      <c r="R34" s="258"/>
      <c r="S34" s="259"/>
      <c r="T34" s="331">
        <v>44807</v>
      </c>
      <c r="U34" s="332">
        <v>200</v>
      </c>
      <c r="V34" s="333" t="s">
        <v>958</v>
      </c>
      <c r="W34" s="334">
        <v>60</v>
      </c>
      <c r="X34" s="335"/>
      <c r="Y34" s="336">
        <v>60</v>
      </c>
      <c r="Z34" s="335"/>
      <c r="AA34" s="335">
        <v>60</v>
      </c>
      <c r="AB34" s="335"/>
      <c r="AC34" s="335">
        <v>60</v>
      </c>
      <c r="AD34" s="335"/>
      <c r="AE34" s="335"/>
      <c r="AF34" s="335"/>
      <c r="AG34" s="335"/>
      <c r="AH34" s="337"/>
      <c r="AI34" s="337"/>
      <c r="AJ34" s="337"/>
      <c r="AK34" s="339">
        <f t="shared" si="2"/>
        <v>240</v>
      </c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</row>
    <row r="35" spans="1:361" s="309" customFormat="1" ht="21" customHeight="1">
      <c r="A35" s="174">
        <v>114</v>
      </c>
      <c r="B35" s="306" t="s">
        <v>15</v>
      </c>
      <c r="C35" s="306" t="s">
        <v>21</v>
      </c>
      <c r="D35" s="300" t="s">
        <v>698</v>
      </c>
      <c r="E35" s="346" t="s">
        <v>1156</v>
      </c>
      <c r="F35" s="346" t="s">
        <v>995</v>
      </c>
      <c r="G35" s="347"/>
      <c r="H35" s="300" t="s">
        <v>1157</v>
      </c>
      <c r="I35" s="348">
        <v>41985</v>
      </c>
      <c r="J35" s="303">
        <f t="shared" ref="J35:J66" ca="1" si="3">I$1-I35</f>
        <v>4195.9258395833313</v>
      </c>
      <c r="K35" s="346" t="s">
        <v>1158</v>
      </c>
      <c r="L35" s="306">
        <v>78540</v>
      </c>
      <c r="M35" s="346" t="s">
        <v>15</v>
      </c>
      <c r="N35" s="349">
        <v>664154232</v>
      </c>
      <c r="O35" s="349"/>
      <c r="P35" s="305" t="s">
        <v>1159</v>
      </c>
      <c r="Q35" s="361"/>
      <c r="R35" s="350"/>
      <c r="S35" s="351"/>
      <c r="T35" s="352">
        <v>44832</v>
      </c>
      <c r="U35" s="307">
        <v>240</v>
      </c>
      <c r="V35" s="358" t="s">
        <v>965</v>
      </c>
      <c r="W35" s="334">
        <v>100</v>
      </c>
      <c r="X35" s="301"/>
      <c r="Y35" s="355">
        <v>100</v>
      </c>
      <c r="Z35" s="354"/>
      <c r="AA35" s="354"/>
      <c r="AB35" s="354"/>
      <c r="AC35" s="354"/>
      <c r="AD35" s="354"/>
      <c r="AE35" s="354"/>
      <c r="AF35" s="354"/>
      <c r="AG35" s="354"/>
      <c r="AH35" s="356"/>
      <c r="AI35" s="356"/>
      <c r="AJ35" s="338">
        <v>40</v>
      </c>
      <c r="AK35" s="308">
        <f t="shared" si="2"/>
        <v>240</v>
      </c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</row>
    <row r="36" spans="1:361" s="371" customFormat="1" ht="20.100000000000001" customHeight="1">
      <c r="A36" s="11">
        <v>55</v>
      </c>
      <c r="B36" s="306" t="s">
        <v>15</v>
      </c>
      <c r="C36" s="306" t="s">
        <v>21</v>
      </c>
      <c r="D36" s="300" t="s">
        <v>697</v>
      </c>
      <c r="E36" s="346" t="s">
        <v>1046</v>
      </c>
      <c r="F36" s="346" t="s">
        <v>1051</v>
      </c>
      <c r="G36" s="347"/>
      <c r="H36" s="365" t="s">
        <v>1052</v>
      </c>
      <c r="I36" s="348">
        <v>41949</v>
      </c>
      <c r="J36" s="303">
        <f t="shared" ca="1" si="3"/>
        <v>4231.9258395833313</v>
      </c>
      <c r="K36" s="346" t="s">
        <v>1049</v>
      </c>
      <c r="L36" s="306">
        <v>78480</v>
      </c>
      <c r="M36" s="346" t="s">
        <v>36</v>
      </c>
      <c r="N36" s="349">
        <v>753951750</v>
      </c>
      <c r="O36" s="349">
        <v>753257725</v>
      </c>
      <c r="P36" s="305" t="s">
        <v>1050</v>
      </c>
      <c r="Q36" s="361"/>
      <c r="R36" s="350"/>
      <c r="S36" s="351"/>
      <c r="T36" s="352">
        <v>44816</v>
      </c>
      <c r="U36" s="307">
        <v>220</v>
      </c>
      <c r="V36" s="353" t="s">
        <v>958</v>
      </c>
      <c r="W36" s="334">
        <v>220</v>
      </c>
      <c r="X36" s="301"/>
      <c r="Y36" s="355"/>
      <c r="Z36" s="354"/>
      <c r="AA36" s="354"/>
      <c r="AB36" s="354"/>
      <c r="AC36" s="354"/>
      <c r="AD36" s="354"/>
      <c r="AE36" s="354"/>
      <c r="AF36" s="354"/>
      <c r="AG36" s="354"/>
      <c r="AH36" s="356"/>
      <c r="AI36" s="356"/>
      <c r="AJ36" s="356"/>
      <c r="AK36" s="308">
        <f t="shared" si="2"/>
        <v>220</v>
      </c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</row>
    <row r="37" spans="1:361" ht="21" customHeight="1">
      <c r="A37" s="174">
        <v>123</v>
      </c>
      <c r="B37" s="306" t="s">
        <v>15</v>
      </c>
      <c r="C37" s="306" t="s">
        <v>21</v>
      </c>
      <c r="D37" s="300" t="s">
        <v>698</v>
      </c>
      <c r="E37" s="346" t="s">
        <v>1171</v>
      </c>
      <c r="F37" s="346" t="s">
        <v>1172</v>
      </c>
      <c r="G37" s="347"/>
      <c r="H37" s="300" t="s">
        <v>1173</v>
      </c>
      <c r="I37" s="348">
        <v>41944</v>
      </c>
      <c r="J37" s="303">
        <f t="shared" ca="1" si="3"/>
        <v>4236.9258395833313</v>
      </c>
      <c r="K37" s="346" t="s">
        <v>1122</v>
      </c>
      <c r="L37" s="306">
        <v>78540</v>
      </c>
      <c r="M37" s="346" t="s">
        <v>15</v>
      </c>
      <c r="N37" s="304">
        <v>139652776</v>
      </c>
      <c r="O37" s="349"/>
      <c r="P37" s="305" t="s">
        <v>1174</v>
      </c>
      <c r="Q37" s="361"/>
      <c r="R37" s="350"/>
      <c r="S37" s="351"/>
      <c r="T37" s="352">
        <v>44830</v>
      </c>
      <c r="U37" s="307">
        <v>240</v>
      </c>
      <c r="V37" s="358" t="s">
        <v>965</v>
      </c>
      <c r="W37" s="301"/>
      <c r="X37" s="334">
        <v>240</v>
      </c>
      <c r="Y37" s="355"/>
      <c r="Z37" s="354"/>
      <c r="AA37" s="354"/>
      <c r="AB37" s="354"/>
      <c r="AC37" s="354"/>
      <c r="AD37" s="354"/>
      <c r="AE37" s="354"/>
      <c r="AF37" s="354"/>
      <c r="AG37" s="354"/>
      <c r="AH37" s="356"/>
      <c r="AI37" s="356"/>
      <c r="AJ37" s="356"/>
      <c r="AK37" s="308">
        <f>SUM(X37:AJ37)</f>
        <v>240</v>
      </c>
    </row>
    <row r="38" spans="1:361" ht="21" customHeight="1">
      <c r="A38" s="11">
        <v>5</v>
      </c>
      <c r="B38" s="306" t="s">
        <v>15</v>
      </c>
      <c r="C38" s="306" t="s">
        <v>21</v>
      </c>
      <c r="D38" s="300" t="s">
        <v>697</v>
      </c>
      <c r="E38" s="346" t="s">
        <v>966</v>
      </c>
      <c r="F38" s="346" t="s">
        <v>967</v>
      </c>
      <c r="G38" s="347"/>
      <c r="H38" s="300" t="s">
        <v>968</v>
      </c>
      <c r="I38" s="348">
        <v>41942</v>
      </c>
      <c r="J38" s="303">
        <f t="shared" ca="1" si="3"/>
        <v>4238.9258395833313</v>
      </c>
      <c r="K38" s="346" t="s">
        <v>969</v>
      </c>
      <c r="L38" s="306">
        <v>78540</v>
      </c>
      <c r="M38" s="346" t="s">
        <v>15</v>
      </c>
      <c r="N38" s="349">
        <v>626498340</v>
      </c>
      <c r="O38" s="349"/>
      <c r="P38" s="305" t="s">
        <v>970</v>
      </c>
      <c r="Q38" s="305"/>
      <c r="R38" s="350"/>
      <c r="S38" s="351"/>
      <c r="T38" s="352">
        <v>44807</v>
      </c>
      <c r="U38" s="307">
        <v>240</v>
      </c>
      <c r="V38" s="353" t="s">
        <v>958</v>
      </c>
      <c r="W38" s="334">
        <v>100</v>
      </c>
      <c r="X38" s="354"/>
      <c r="Y38" s="355">
        <v>100</v>
      </c>
      <c r="Z38" s="354"/>
      <c r="AA38" s="354"/>
      <c r="AB38" s="354"/>
      <c r="AC38" s="354"/>
      <c r="AD38" s="354"/>
      <c r="AE38" s="354"/>
      <c r="AF38" s="354"/>
      <c r="AG38" s="354"/>
      <c r="AH38" s="356"/>
      <c r="AI38" s="356"/>
      <c r="AJ38" s="338">
        <v>40</v>
      </c>
      <c r="AK38" s="308">
        <f t="shared" ref="AK38:AK61" si="4">SUM(W38:AJ38)</f>
        <v>240</v>
      </c>
      <c r="BN38" s="309"/>
      <c r="BO38" s="309"/>
      <c r="BP38" s="309"/>
      <c r="BQ38" s="309"/>
      <c r="BR38" s="309"/>
      <c r="BS38" s="309"/>
      <c r="BT38" s="309"/>
      <c r="BU38" s="309"/>
      <c r="BV38" s="309"/>
      <c r="BW38" s="309"/>
      <c r="BX38" s="309"/>
      <c r="BY38" s="309"/>
      <c r="BZ38" s="309"/>
      <c r="CA38" s="309"/>
      <c r="CB38" s="309"/>
      <c r="CC38" s="309"/>
      <c r="CD38" s="309"/>
      <c r="CE38" s="309"/>
      <c r="CF38" s="309"/>
      <c r="CG38" s="309"/>
      <c r="CH38" s="309"/>
      <c r="CI38" s="309"/>
      <c r="CJ38" s="309"/>
      <c r="CK38" s="309"/>
      <c r="CL38" s="309"/>
      <c r="CM38" s="309"/>
      <c r="CN38" s="309"/>
      <c r="CO38" s="309"/>
      <c r="CP38" s="309"/>
      <c r="CQ38" s="309"/>
      <c r="CR38" s="309"/>
      <c r="CS38" s="309"/>
      <c r="CT38" s="309"/>
      <c r="CU38" s="309"/>
      <c r="CV38" s="309"/>
      <c r="CW38" s="309"/>
      <c r="CX38" s="309"/>
      <c r="CY38" s="309"/>
      <c r="CZ38" s="309"/>
      <c r="DA38" s="309"/>
      <c r="DB38" s="309"/>
      <c r="DC38" s="309"/>
      <c r="DD38" s="309"/>
      <c r="DE38" s="309"/>
      <c r="DF38" s="309"/>
      <c r="DG38" s="309"/>
      <c r="DH38" s="309"/>
      <c r="DI38" s="309"/>
      <c r="DJ38" s="309"/>
      <c r="DK38" s="309"/>
      <c r="DL38" s="309"/>
      <c r="DM38" s="309"/>
      <c r="DN38" s="309"/>
      <c r="DO38" s="309"/>
      <c r="DP38" s="309"/>
      <c r="DQ38" s="309"/>
      <c r="DR38" s="309"/>
      <c r="DS38" s="309"/>
      <c r="DT38" s="309"/>
      <c r="DU38" s="309"/>
      <c r="DV38" s="309"/>
      <c r="DW38" s="309"/>
      <c r="DX38" s="309"/>
      <c r="DY38" s="309"/>
      <c r="DZ38" s="309"/>
      <c r="EA38" s="309"/>
      <c r="EB38" s="309"/>
      <c r="EC38" s="309"/>
      <c r="ED38" s="309"/>
      <c r="EE38" s="309"/>
      <c r="EF38" s="309"/>
      <c r="EG38" s="309"/>
      <c r="EH38" s="309"/>
      <c r="EI38" s="309"/>
      <c r="EJ38" s="309"/>
      <c r="EK38" s="309"/>
      <c r="EL38" s="309"/>
      <c r="EM38" s="309"/>
      <c r="EN38" s="309"/>
      <c r="EO38" s="309"/>
      <c r="EP38" s="309"/>
      <c r="EQ38" s="309"/>
      <c r="ER38" s="309"/>
      <c r="ES38" s="309"/>
      <c r="ET38" s="309"/>
      <c r="EU38" s="309"/>
      <c r="EV38" s="309"/>
      <c r="EW38" s="309"/>
      <c r="EX38" s="309"/>
      <c r="EY38" s="309"/>
      <c r="EZ38" s="309"/>
      <c r="FA38" s="309"/>
      <c r="FB38" s="309"/>
      <c r="FC38" s="309"/>
      <c r="FD38" s="309"/>
      <c r="FE38" s="309"/>
      <c r="FF38" s="309"/>
      <c r="FG38" s="309"/>
      <c r="FH38" s="309"/>
      <c r="FI38" s="309"/>
      <c r="FJ38" s="309"/>
      <c r="FK38" s="309"/>
      <c r="FL38" s="309"/>
      <c r="FM38" s="309"/>
      <c r="FN38" s="309"/>
      <c r="FO38" s="309"/>
      <c r="FP38" s="309"/>
      <c r="FQ38" s="309"/>
      <c r="FR38" s="309"/>
      <c r="FS38" s="309"/>
      <c r="FT38" s="309"/>
      <c r="FU38" s="309"/>
      <c r="FV38" s="309"/>
      <c r="FW38" s="309"/>
      <c r="FX38" s="309"/>
      <c r="FY38" s="309"/>
      <c r="FZ38" s="309"/>
      <c r="GA38" s="309"/>
      <c r="GB38" s="309"/>
      <c r="GC38" s="309"/>
      <c r="GD38" s="309"/>
      <c r="GE38" s="309"/>
      <c r="GF38" s="309"/>
      <c r="GG38" s="309"/>
      <c r="GH38" s="309"/>
      <c r="GI38" s="309"/>
      <c r="GJ38" s="309"/>
      <c r="GK38" s="309"/>
      <c r="GL38" s="309"/>
      <c r="GM38" s="309"/>
      <c r="GN38" s="309"/>
      <c r="GO38" s="309"/>
      <c r="GP38" s="309"/>
      <c r="GQ38" s="309"/>
      <c r="GR38" s="309"/>
      <c r="GS38" s="309"/>
      <c r="GT38" s="309"/>
      <c r="GU38" s="309"/>
      <c r="GV38" s="309"/>
      <c r="GW38" s="309"/>
      <c r="GX38" s="309"/>
      <c r="GY38" s="309"/>
      <c r="GZ38" s="309"/>
      <c r="HA38" s="309"/>
      <c r="HB38" s="309"/>
      <c r="HC38" s="309"/>
      <c r="HD38" s="309"/>
      <c r="HE38" s="309"/>
      <c r="HF38" s="309"/>
      <c r="HG38" s="309"/>
      <c r="HH38" s="309"/>
      <c r="HI38" s="309"/>
      <c r="HJ38" s="309"/>
      <c r="HK38" s="309"/>
      <c r="HL38" s="309"/>
      <c r="HM38" s="309"/>
      <c r="HN38" s="309"/>
      <c r="HO38" s="309"/>
      <c r="HP38" s="309"/>
      <c r="HQ38" s="309"/>
      <c r="HR38" s="309"/>
      <c r="HS38" s="309"/>
      <c r="HT38" s="309"/>
      <c r="HU38" s="309"/>
      <c r="HV38" s="309"/>
      <c r="HW38" s="309"/>
      <c r="HX38" s="309"/>
      <c r="HY38" s="309"/>
      <c r="HZ38" s="309"/>
      <c r="IA38" s="309"/>
      <c r="IB38" s="309"/>
      <c r="IC38" s="309"/>
      <c r="ID38" s="309"/>
      <c r="IE38" s="309"/>
      <c r="IF38" s="309"/>
      <c r="IG38" s="309"/>
      <c r="IH38" s="309"/>
      <c r="II38" s="309"/>
      <c r="IJ38" s="309"/>
      <c r="IK38" s="309"/>
      <c r="IL38" s="309"/>
      <c r="IM38" s="309"/>
      <c r="IN38" s="309"/>
      <c r="IO38" s="309"/>
      <c r="IP38" s="309"/>
      <c r="IQ38" s="309"/>
      <c r="IR38" s="309"/>
      <c r="IS38" s="309"/>
      <c r="IT38" s="309"/>
      <c r="IU38" s="309"/>
      <c r="IV38" s="309"/>
      <c r="IW38" s="309"/>
      <c r="IX38" s="309"/>
      <c r="IY38" s="309"/>
      <c r="IZ38" s="309"/>
      <c r="JA38" s="309"/>
      <c r="JB38" s="309"/>
      <c r="JC38" s="309"/>
      <c r="JD38" s="309"/>
      <c r="JE38" s="309"/>
      <c r="JF38" s="309"/>
      <c r="JG38" s="309"/>
      <c r="JH38" s="309"/>
      <c r="JI38" s="309"/>
      <c r="JJ38" s="309"/>
      <c r="JK38" s="309"/>
      <c r="JL38" s="309"/>
      <c r="JM38" s="309"/>
      <c r="JN38" s="309"/>
      <c r="JO38" s="309"/>
      <c r="JP38" s="309"/>
      <c r="JQ38" s="309"/>
      <c r="JR38" s="309"/>
      <c r="JS38" s="309"/>
      <c r="JT38" s="309"/>
      <c r="JU38" s="309"/>
      <c r="JV38" s="309"/>
      <c r="JW38" s="309"/>
      <c r="JX38" s="309"/>
      <c r="JY38" s="309"/>
      <c r="JZ38" s="309"/>
      <c r="KA38" s="309"/>
      <c r="KB38" s="309"/>
      <c r="KC38" s="309"/>
      <c r="KD38" s="309"/>
      <c r="KE38" s="309"/>
      <c r="KF38" s="309"/>
      <c r="KG38" s="309"/>
      <c r="KH38" s="309"/>
      <c r="KI38" s="309"/>
      <c r="KJ38" s="309"/>
      <c r="KK38" s="309"/>
      <c r="KL38" s="309"/>
      <c r="KM38" s="309"/>
      <c r="KN38" s="309"/>
      <c r="KO38" s="309"/>
      <c r="KP38" s="309"/>
      <c r="KQ38" s="309"/>
      <c r="KR38" s="309"/>
      <c r="KS38" s="309"/>
      <c r="KT38" s="309"/>
      <c r="KU38" s="309"/>
      <c r="KV38" s="309"/>
      <c r="KW38" s="309"/>
      <c r="KX38" s="309"/>
      <c r="KY38" s="309"/>
      <c r="KZ38" s="309"/>
      <c r="LA38" s="309"/>
      <c r="LB38" s="309"/>
      <c r="LC38" s="309"/>
      <c r="LD38" s="309"/>
      <c r="LE38" s="309"/>
      <c r="LF38" s="309"/>
      <c r="LG38" s="309"/>
      <c r="LH38" s="309"/>
      <c r="LI38" s="309"/>
      <c r="LJ38" s="309"/>
      <c r="LK38" s="309"/>
      <c r="LL38" s="309"/>
      <c r="LM38" s="309"/>
      <c r="LN38" s="309"/>
      <c r="LO38" s="309"/>
      <c r="LP38" s="309"/>
      <c r="LQ38" s="309"/>
      <c r="LR38" s="309"/>
      <c r="LS38" s="309"/>
      <c r="LT38" s="309"/>
      <c r="LU38" s="309"/>
      <c r="LV38" s="309"/>
      <c r="LW38" s="309"/>
      <c r="LX38" s="309"/>
      <c r="LY38" s="309"/>
      <c r="LZ38" s="309"/>
      <c r="MA38" s="309"/>
      <c r="MB38" s="309"/>
      <c r="MC38" s="309"/>
      <c r="MD38" s="309"/>
      <c r="ME38" s="309"/>
      <c r="MF38" s="309"/>
      <c r="MG38" s="309"/>
      <c r="MH38" s="309"/>
      <c r="MI38" s="309"/>
      <c r="MJ38" s="309"/>
      <c r="MK38" s="309"/>
      <c r="ML38" s="309"/>
      <c r="MM38" s="309"/>
      <c r="MN38" s="309"/>
      <c r="MO38" s="309"/>
      <c r="MP38" s="309"/>
      <c r="MQ38" s="309"/>
      <c r="MR38" s="309"/>
      <c r="MS38" s="309"/>
      <c r="MT38" s="309"/>
      <c r="MU38" s="309"/>
      <c r="MV38" s="309"/>
      <c r="MW38" s="309"/>
    </row>
    <row r="39" spans="1:361" s="9" customFormat="1" ht="20.100000000000001" customHeight="1">
      <c r="A39" s="174">
        <v>132</v>
      </c>
      <c r="B39" s="173" t="s">
        <v>15</v>
      </c>
      <c r="C39" s="173" t="s">
        <v>21</v>
      </c>
      <c r="D39" s="174" t="s">
        <v>697</v>
      </c>
      <c r="E39" s="328" t="s">
        <v>757</v>
      </c>
      <c r="F39" s="328" t="s">
        <v>758</v>
      </c>
      <c r="G39" s="329"/>
      <c r="H39" s="174" t="s">
        <v>761</v>
      </c>
      <c r="I39" s="176">
        <v>41931</v>
      </c>
      <c r="J39" s="177">
        <f t="shared" ca="1" si="3"/>
        <v>4249.9258395833313</v>
      </c>
      <c r="K39" s="328" t="s">
        <v>759</v>
      </c>
      <c r="L39" s="173">
        <v>78540</v>
      </c>
      <c r="M39" s="328" t="s">
        <v>15</v>
      </c>
      <c r="N39" s="178">
        <v>672009443</v>
      </c>
      <c r="O39" s="178">
        <v>678720051</v>
      </c>
      <c r="P39" s="330" t="s">
        <v>760</v>
      </c>
      <c r="Q39" s="330"/>
      <c r="R39" s="258"/>
      <c r="S39" s="259"/>
      <c r="T39" s="331">
        <v>44812</v>
      </c>
      <c r="U39" s="332">
        <v>240</v>
      </c>
      <c r="V39" s="333" t="s">
        <v>958</v>
      </c>
      <c r="W39" s="334">
        <v>200</v>
      </c>
      <c r="X39" s="335"/>
      <c r="Y39" s="336"/>
      <c r="Z39" s="335"/>
      <c r="AA39" s="335"/>
      <c r="AB39" s="335"/>
      <c r="AC39" s="335"/>
      <c r="AD39" s="335"/>
      <c r="AE39" s="335"/>
      <c r="AF39" s="335"/>
      <c r="AG39" s="335"/>
      <c r="AH39" s="337"/>
      <c r="AI39" s="337"/>
      <c r="AJ39" s="338">
        <v>40</v>
      </c>
      <c r="AK39" s="339">
        <f t="shared" si="4"/>
        <v>240</v>
      </c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</row>
    <row r="40" spans="1:361" s="377" customFormat="1" ht="20.100000000000001" customHeight="1">
      <c r="A40" s="11">
        <v>14</v>
      </c>
      <c r="B40" s="173" t="s">
        <v>15</v>
      </c>
      <c r="C40" s="173" t="s">
        <v>21</v>
      </c>
      <c r="D40" s="174" t="s">
        <v>697</v>
      </c>
      <c r="E40" s="328" t="s">
        <v>206</v>
      </c>
      <c r="F40" s="328" t="s">
        <v>207</v>
      </c>
      <c r="G40" s="329"/>
      <c r="H40" s="11" t="s">
        <v>582</v>
      </c>
      <c r="I40" s="176">
        <v>41872</v>
      </c>
      <c r="J40" s="177">
        <f t="shared" ca="1" si="3"/>
        <v>4308.9258395833313</v>
      </c>
      <c r="K40" s="328" t="s">
        <v>208</v>
      </c>
      <c r="L40" s="173">
        <v>78540</v>
      </c>
      <c r="M40" s="328" t="s">
        <v>15</v>
      </c>
      <c r="N40" s="178">
        <v>674524958</v>
      </c>
      <c r="O40" s="178">
        <v>676442951</v>
      </c>
      <c r="P40" s="330" t="s">
        <v>209</v>
      </c>
      <c r="Q40" s="330" t="s">
        <v>981</v>
      </c>
      <c r="R40" s="258"/>
      <c r="S40" s="259"/>
      <c r="T40" s="331">
        <v>44807</v>
      </c>
      <c r="U40" s="332">
        <v>240</v>
      </c>
      <c r="V40" s="358" t="s">
        <v>965</v>
      </c>
      <c r="W40" s="334">
        <v>100</v>
      </c>
      <c r="X40" s="335"/>
      <c r="Y40" s="336">
        <v>100</v>
      </c>
      <c r="Z40" s="335"/>
      <c r="AA40" s="335"/>
      <c r="AB40" s="335"/>
      <c r="AC40" s="335"/>
      <c r="AD40" s="335"/>
      <c r="AE40" s="335"/>
      <c r="AF40" s="335"/>
      <c r="AG40" s="335"/>
      <c r="AH40" s="337"/>
      <c r="AI40" s="337"/>
      <c r="AJ40" s="360">
        <v>40</v>
      </c>
      <c r="AK40" s="339">
        <f t="shared" si="4"/>
        <v>240</v>
      </c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</row>
    <row r="41" spans="1:361" ht="21" customHeight="1">
      <c r="A41" s="174">
        <v>120</v>
      </c>
      <c r="B41" s="173" t="s">
        <v>15</v>
      </c>
      <c r="C41" s="173" t="s">
        <v>21</v>
      </c>
      <c r="D41" s="174" t="s">
        <v>697</v>
      </c>
      <c r="E41" s="328" t="s">
        <v>95</v>
      </c>
      <c r="F41" s="328" t="s">
        <v>96</v>
      </c>
      <c r="G41" s="329"/>
      <c r="H41" s="174" t="s">
        <v>675</v>
      </c>
      <c r="I41" s="176">
        <v>41854</v>
      </c>
      <c r="J41" s="177">
        <f t="shared" ca="1" si="3"/>
        <v>4326.9258395833313</v>
      </c>
      <c r="K41" s="328" t="s">
        <v>98</v>
      </c>
      <c r="L41" s="173">
        <v>78540</v>
      </c>
      <c r="M41" s="328" t="s">
        <v>15</v>
      </c>
      <c r="N41" s="178">
        <v>672086190</v>
      </c>
      <c r="O41" s="178">
        <v>685843647</v>
      </c>
      <c r="P41" s="357" t="s">
        <v>99</v>
      </c>
      <c r="Q41" s="357"/>
      <c r="R41" s="258"/>
      <c r="S41" s="259"/>
      <c r="T41" s="331">
        <v>44807</v>
      </c>
      <c r="U41" s="332">
        <v>240</v>
      </c>
      <c r="V41" s="358" t="s">
        <v>965</v>
      </c>
      <c r="W41" s="334">
        <v>200</v>
      </c>
      <c r="X41" s="335"/>
      <c r="Y41" s="336"/>
      <c r="Z41" s="335"/>
      <c r="AA41" s="335"/>
      <c r="AB41" s="335"/>
      <c r="AC41" s="335"/>
      <c r="AD41" s="335"/>
      <c r="AE41" s="335"/>
      <c r="AF41" s="335"/>
      <c r="AG41" s="335"/>
      <c r="AH41" s="337"/>
      <c r="AI41" s="337"/>
      <c r="AJ41" s="338">
        <v>40</v>
      </c>
      <c r="AK41" s="339">
        <f t="shared" si="4"/>
        <v>240</v>
      </c>
    </row>
    <row r="42" spans="1:361" ht="21" customHeight="1">
      <c r="A42" s="11">
        <v>131</v>
      </c>
      <c r="B42" s="306" t="s">
        <v>15</v>
      </c>
      <c r="C42" s="306" t="s">
        <v>21</v>
      </c>
      <c r="D42" s="300" t="s">
        <v>697</v>
      </c>
      <c r="E42" s="346" t="s">
        <v>1183</v>
      </c>
      <c r="F42" s="346" t="s">
        <v>1184</v>
      </c>
      <c r="G42" s="347"/>
      <c r="H42" s="300" t="s">
        <v>1185</v>
      </c>
      <c r="I42" s="348">
        <v>41836</v>
      </c>
      <c r="J42" s="303">
        <f t="shared" ca="1" si="3"/>
        <v>4344.9258395833313</v>
      </c>
      <c r="K42" s="346" t="s">
        <v>1186</v>
      </c>
      <c r="L42" s="306">
        <v>78540</v>
      </c>
      <c r="M42" s="346" t="s">
        <v>15</v>
      </c>
      <c r="N42" s="349">
        <v>616883665</v>
      </c>
      <c r="O42" s="349">
        <v>631545252</v>
      </c>
      <c r="P42" s="305" t="s">
        <v>1187</v>
      </c>
      <c r="Q42" s="361"/>
      <c r="R42" s="350"/>
      <c r="S42" s="351"/>
      <c r="T42" s="352">
        <v>44818</v>
      </c>
      <c r="U42" s="307">
        <v>240</v>
      </c>
      <c r="V42" s="353" t="s">
        <v>958</v>
      </c>
      <c r="W42" s="334">
        <v>100</v>
      </c>
      <c r="X42" s="301"/>
      <c r="Y42" s="355">
        <v>100</v>
      </c>
      <c r="Z42" s="354"/>
      <c r="AA42" s="354"/>
      <c r="AB42" s="354"/>
      <c r="AC42" s="354"/>
      <c r="AD42" s="354"/>
      <c r="AE42" s="354"/>
      <c r="AF42" s="354"/>
      <c r="AG42" s="354"/>
      <c r="AH42" s="356"/>
      <c r="AI42" s="356"/>
      <c r="AJ42" s="356">
        <v>40</v>
      </c>
      <c r="AK42" s="308">
        <f t="shared" si="4"/>
        <v>240</v>
      </c>
      <c r="BN42" s="309"/>
      <c r="BO42" s="309"/>
      <c r="BP42" s="309"/>
      <c r="BQ42" s="309"/>
      <c r="BR42" s="309"/>
      <c r="BS42" s="309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  <c r="EJ42" s="309"/>
      <c r="EK42" s="309"/>
      <c r="EL42" s="309"/>
      <c r="EM42" s="309"/>
      <c r="EN42" s="309"/>
      <c r="EO42" s="309"/>
      <c r="EP42" s="309"/>
      <c r="EQ42" s="309"/>
      <c r="ER42" s="309"/>
      <c r="ES42" s="309"/>
      <c r="ET42" s="309"/>
      <c r="EU42" s="309"/>
      <c r="EV42" s="309"/>
      <c r="EW42" s="309"/>
      <c r="EX42" s="309"/>
      <c r="EY42" s="309"/>
      <c r="EZ42" s="309"/>
      <c r="FA42" s="309"/>
      <c r="FB42" s="309"/>
      <c r="FC42" s="309"/>
      <c r="FD42" s="309"/>
      <c r="FE42" s="309"/>
      <c r="FF42" s="309"/>
      <c r="FG42" s="309"/>
      <c r="FH42" s="309"/>
      <c r="FI42" s="309"/>
      <c r="FJ42" s="309"/>
      <c r="FK42" s="309"/>
      <c r="FL42" s="309"/>
      <c r="FM42" s="309"/>
      <c r="FN42" s="309"/>
      <c r="FO42" s="309"/>
      <c r="FP42" s="309"/>
      <c r="FQ42" s="309"/>
      <c r="FR42" s="309"/>
      <c r="FS42" s="309"/>
      <c r="FT42" s="309"/>
      <c r="FU42" s="309"/>
      <c r="FV42" s="309"/>
      <c r="FW42" s="309"/>
      <c r="FX42" s="309"/>
      <c r="FY42" s="309"/>
      <c r="FZ42" s="309"/>
      <c r="GA42" s="309"/>
      <c r="GB42" s="309"/>
      <c r="GC42" s="309"/>
      <c r="GD42" s="309"/>
      <c r="GE42" s="309"/>
      <c r="GF42" s="309"/>
      <c r="GG42" s="309"/>
      <c r="GH42" s="309"/>
      <c r="GI42" s="309"/>
      <c r="GJ42" s="309"/>
      <c r="GK42" s="309"/>
      <c r="GL42" s="309"/>
      <c r="GM42" s="309"/>
      <c r="GN42" s="309"/>
      <c r="GO42" s="309"/>
      <c r="GP42" s="309"/>
      <c r="GQ42" s="309"/>
      <c r="GR42" s="309"/>
      <c r="GS42" s="309"/>
      <c r="GT42" s="309"/>
      <c r="GU42" s="309"/>
      <c r="GV42" s="309"/>
      <c r="GW42" s="309"/>
      <c r="GX42" s="309"/>
      <c r="GY42" s="309"/>
      <c r="GZ42" s="309"/>
      <c r="HA42" s="309"/>
      <c r="HB42" s="309"/>
      <c r="HC42" s="309"/>
      <c r="HD42" s="309"/>
      <c r="HE42" s="309"/>
      <c r="HF42" s="309"/>
      <c r="HG42" s="309"/>
      <c r="HH42" s="309"/>
      <c r="HI42" s="309"/>
      <c r="HJ42" s="309"/>
      <c r="HK42" s="309"/>
      <c r="HL42" s="309"/>
      <c r="HM42" s="309"/>
      <c r="HN42" s="309"/>
      <c r="HO42" s="309"/>
      <c r="HP42" s="309"/>
      <c r="HQ42" s="309"/>
      <c r="HR42" s="309"/>
      <c r="HS42" s="309"/>
      <c r="HT42" s="309"/>
      <c r="HU42" s="309"/>
      <c r="HV42" s="309"/>
      <c r="HW42" s="309"/>
      <c r="HX42" s="309"/>
      <c r="HY42" s="309"/>
      <c r="HZ42" s="309"/>
      <c r="IA42" s="309"/>
      <c r="IB42" s="309"/>
      <c r="IC42" s="309"/>
      <c r="ID42" s="309"/>
      <c r="IE42" s="309"/>
      <c r="IF42" s="309"/>
      <c r="IG42" s="309"/>
      <c r="IH42" s="309"/>
      <c r="II42" s="309"/>
      <c r="IJ42" s="309"/>
      <c r="IK42" s="309"/>
      <c r="IL42" s="309"/>
      <c r="IM42" s="309"/>
      <c r="IN42" s="309"/>
      <c r="IO42" s="309"/>
      <c r="IP42" s="309"/>
      <c r="IQ42" s="309"/>
      <c r="IR42" s="309"/>
      <c r="IS42" s="309"/>
      <c r="IT42" s="309"/>
      <c r="IU42" s="309"/>
      <c r="IV42" s="309"/>
      <c r="IW42" s="309"/>
      <c r="IX42" s="309"/>
      <c r="IY42" s="309"/>
      <c r="IZ42" s="309"/>
      <c r="JA42" s="309"/>
      <c r="JB42" s="309"/>
      <c r="JC42" s="309"/>
      <c r="JD42" s="309"/>
      <c r="JE42" s="309"/>
      <c r="JF42" s="309"/>
      <c r="JG42" s="309"/>
      <c r="JH42" s="309"/>
      <c r="JI42" s="309"/>
      <c r="JJ42" s="309"/>
      <c r="JK42" s="309"/>
      <c r="JL42" s="309"/>
      <c r="JM42" s="309"/>
      <c r="JN42" s="309"/>
      <c r="JO42" s="309"/>
      <c r="JP42" s="309"/>
      <c r="JQ42" s="309"/>
      <c r="JR42" s="309"/>
      <c r="JS42" s="309"/>
      <c r="JT42" s="309"/>
      <c r="JU42" s="309"/>
      <c r="JV42" s="309"/>
      <c r="JW42" s="309"/>
      <c r="JX42" s="309"/>
      <c r="JY42" s="309"/>
      <c r="JZ42" s="309"/>
      <c r="KA42" s="309"/>
      <c r="KB42" s="309"/>
      <c r="KC42" s="309"/>
      <c r="KD42" s="309"/>
      <c r="KE42" s="309"/>
      <c r="KF42" s="309"/>
      <c r="KG42" s="309"/>
      <c r="KH42" s="309"/>
      <c r="KI42" s="309"/>
      <c r="KJ42" s="309"/>
      <c r="KK42" s="309"/>
      <c r="KL42" s="309"/>
      <c r="KM42" s="309"/>
      <c r="KN42" s="309"/>
      <c r="KO42" s="309"/>
      <c r="KP42" s="309"/>
      <c r="KQ42" s="309"/>
      <c r="KR42" s="309"/>
      <c r="KS42" s="309"/>
      <c r="KT42" s="309"/>
      <c r="KU42" s="309"/>
      <c r="KV42" s="309"/>
      <c r="KW42" s="309"/>
      <c r="KX42" s="309"/>
      <c r="KY42" s="309"/>
      <c r="KZ42" s="309"/>
      <c r="LA42" s="309"/>
      <c r="LB42" s="309"/>
      <c r="LC42" s="309"/>
      <c r="LD42" s="309"/>
      <c r="LE42" s="309"/>
      <c r="LF42" s="309"/>
      <c r="LG42" s="309"/>
      <c r="LH42" s="309"/>
      <c r="LI42" s="309"/>
      <c r="LJ42" s="309"/>
      <c r="LK42" s="309"/>
      <c r="LL42" s="309"/>
      <c r="LM42" s="309"/>
      <c r="LN42" s="309"/>
      <c r="LO42" s="309"/>
      <c r="LP42" s="309"/>
      <c r="LQ42" s="309"/>
      <c r="LR42" s="309"/>
      <c r="LS42" s="309"/>
      <c r="LT42" s="309"/>
      <c r="LU42" s="309"/>
      <c r="LV42" s="309"/>
      <c r="LW42" s="309"/>
      <c r="LX42" s="309"/>
      <c r="LY42" s="309"/>
      <c r="LZ42" s="309"/>
      <c r="MA42" s="309"/>
      <c r="MB42" s="309"/>
      <c r="MC42" s="309"/>
      <c r="MD42" s="309"/>
      <c r="ME42" s="309"/>
      <c r="MF42" s="309"/>
      <c r="MG42" s="309"/>
      <c r="MH42" s="309"/>
      <c r="MI42" s="309"/>
      <c r="MJ42" s="309"/>
      <c r="MK42" s="309"/>
      <c r="ML42" s="309"/>
      <c r="MM42" s="309"/>
      <c r="MN42" s="309"/>
      <c r="MO42" s="309"/>
      <c r="MP42" s="309"/>
      <c r="MQ42" s="309"/>
      <c r="MR42" s="309"/>
      <c r="MS42" s="309"/>
      <c r="MT42" s="309"/>
      <c r="MU42" s="309"/>
      <c r="MV42" s="309"/>
      <c r="MW42" s="309"/>
    </row>
    <row r="43" spans="1:361" ht="21" customHeight="1">
      <c r="A43" s="174">
        <v>87</v>
      </c>
      <c r="B43" s="173" t="s">
        <v>15</v>
      </c>
      <c r="C43" s="173" t="s">
        <v>21</v>
      </c>
      <c r="D43" s="174" t="s">
        <v>697</v>
      </c>
      <c r="E43" s="328" t="s">
        <v>227</v>
      </c>
      <c r="F43" s="328" t="s">
        <v>228</v>
      </c>
      <c r="G43" s="329">
        <v>44802</v>
      </c>
      <c r="H43" s="174" t="s">
        <v>644</v>
      </c>
      <c r="I43" s="176">
        <v>41742</v>
      </c>
      <c r="J43" s="177">
        <f t="shared" ca="1" si="3"/>
        <v>4438.9258395833313</v>
      </c>
      <c r="K43" s="328" t="s">
        <v>229</v>
      </c>
      <c r="L43" s="173">
        <v>78540</v>
      </c>
      <c r="M43" s="328" t="s">
        <v>15</v>
      </c>
      <c r="N43" s="178">
        <v>620657226</v>
      </c>
      <c r="O43" s="178">
        <v>675568866</v>
      </c>
      <c r="P43" s="357" t="s">
        <v>230</v>
      </c>
      <c r="Q43" s="357"/>
      <c r="R43" s="258"/>
      <c r="S43" s="259"/>
      <c r="T43" s="331">
        <v>44810</v>
      </c>
      <c r="U43" s="332">
        <v>240</v>
      </c>
      <c r="V43" s="333" t="s">
        <v>958</v>
      </c>
      <c r="W43" s="334">
        <v>200</v>
      </c>
      <c r="X43" s="335"/>
      <c r="Y43" s="336"/>
      <c r="Z43" s="335"/>
      <c r="AA43" s="335"/>
      <c r="AB43" s="335"/>
      <c r="AC43" s="335"/>
      <c r="AD43" s="335"/>
      <c r="AE43" s="335"/>
      <c r="AF43" s="335"/>
      <c r="AG43" s="335"/>
      <c r="AH43" s="337"/>
      <c r="AI43" s="337"/>
      <c r="AJ43" s="338">
        <v>40</v>
      </c>
      <c r="AK43" s="339">
        <f t="shared" si="4"/>
        <v>240</v>
      </c>
    </row>
    <row r="44" spans="1:361" ht="21" customHeight="1">
      <c r="A44" s="11">
        <v>127</v>
      </c>
      <c r="B44" s="173" t="s">
        <v>15</v>
      </c>
      <c r="C44" s="173" t="s">
        <v>21</v>
      </c>
      <c r="D44" s="174" t="s">
        <v>697</v>
      </c>
      <c r="E44" s="328" t="s">
        <v>491</v>
      </c>
      <c r="F44" s="328" t="s">
        <v>207</v>
      </c>
      <c r="G44" s="329"/>
      <c r="H44" s="174" t="s">
        <v>678</v>
      </c>
      <c r="I44" s="176">
        <v>41714</v>
      </c>
      <c r="J44" s="177">
        <f t="shared" ca="1" si="3"/>
        <v>4466.9258395833313</v>
      </c>
      <c r="K44" s="328" t="s">
        <v>493</v>
      </c>
      <c r="L44" s="173">
        <v>78480</v>
      </c>
      <c r="M44" s="328" t="s">
        <v>36</v>
      </c>
      <c r="N44" s="178">
        <v>664853912</v>
      </c>
      <c r="O44" s="178"/>
      <c r="P44" s="357" t="s">
        <v>494</v>
      </c>
      <c r="Q44" s="397" t="s">
        <v>1182</v>
      </c>
      <c r="R44" s="258"/>
      <c r="S44" s="259"/>
      <c r="T44" s="331">
        <v>44832</v>
      </c>
      <c r="U44" s="332">
        <v>330</v>
      </c>
      <c r="V44" s="358" t="s">
        <v>965</v>
      </c>
      <c r="W44" s="398"/>
      <c r="X44" s="335"/>
      <c r="Y44" s="336">
        <v>330</v>
      </c>
      <c r="Z44" s="335"/>
      <c r="AA44" s="335"/>
      <c r="AB44" s="335"/>
      <c r="AC44" s="335"/>
      <c r="AD44" s="335"/>
      <c r="AE44" s="335"/>
      <c r="AF44" s="335"/>
      <c r="AG44" s="335"/>
      <c r="AH44" s="337"/>
      <c r="AI44" s="337"/>
      <c r="AJ44" s="337"/>
      <c r="AK44" s="339">
        <f t="shared" si="4"/>
        <v>330</v>
      </c>
    </row>
    <row r="45" spans="1:361" ht="21" customHeight="1">
      <c r="A45" s="174">
        <v>33</v>
      </c>
      <c r="B45" s="306" t="s">
        <v>15</v>
      </c>
      <c r="C45" s="306" t="s">
        <v>21</v>
      </c>
      <c r="D45" s="300" t="s">
        <v>698</v>
      </c>
      <c r="E45" s="346" t="s">
        <v>917</v>
      </c>
      <c r="F45" s="346" t="s">
        <v>298</v>
      </c>
      <c r="G45" s="347"/>
      <c r="H45" s="300" t="s">
        <v>1019</v>
      </c>
      <c r="I45" s="348">
        <v>41647</v>
      </c>
      <c r="J45" s="303">
        <f t="shared" ca="1" si="3"/>
        <v>4533.9258395833313</v>
      </c>
      <c r="K45" s="346" t="s">
        <v>1020</v>
      </c>
      <c r="L45" s="306">
        <v>78130</v>
      </c>
      <c r="M45" s="346" t="s">
        <v>94</v>
      </c>
      <c r="N45" s="349">
        <v>688730397</v>
      </c>
      <c r="O45" s="349"/>
      <c r="P45" s="305" t="s">
        <v>920</v>
      </c>
      <c r="Q45" s="361"/>
      <c r="R45" s="350"/>
      <c r="S45" s="351"/>
      <c r="T45" s="352">
        <v>1909</v>
      </c>
      <c r="U45" s="307">
        <v>240</v>
      </c>
      <c r="V45" s="353" t="s">
        <v>958</v>
      </c>
      <c r="W45" s="334">
        <v>240</v>
      </c>
      <c r="X45" s="301"/>
      <c r="Y45" s="473"/>
      <c r="Z45" s="354"/>
      <c r="AA45" s="354"/>
      <c r="AB45" s="354"/>
      <c r="AC45" s="354"/>
      <c r="AD45" s="354"/>
      <c r="AE45" s="354"/>
      <c r="AF45" s="354"/>
      <c r="AG45" s="354"/>
      <c r="AH45" s="356"/>
      <c r="AI45" s="356"/>
      <c r="AJ45" s="356"/>
      <c r="AK45" s="308">
        <f t="shared" si="4"/>
        <v>240</v>
      </c>
      <c r="BN45" s="309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  <c r="CA45" s="309"/>
      <c r="CB45" s="309"/>
      <c r="CC45" s="309"/>
      <c r="CD45" s="309"/>
      <c r="CE45" s="309"/>
      <c r="CF45" s="309"/>
      <c r="CG45" s="309"/>
      <c r="CH45" s="309"/>
      <c r="CI45" s="309"/>
      <c r="CJ45" s="309"/>
      <c r="CK45" s="309"/>
      <c r="CL45" s="309"/>
      <c r="CM45" s="309"/>
      <c r="CN45" s="309"/>
      <c r="CO45" s="309"/>
      <c r="CP45" s="309"/>
      <c r="CQ45" s="309"/>
      <c r="CR45" s="309"/>
      <c r="CS45" s="309"/>
      <c r="CT45" s="309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  <c r="DF45" s="309"/>
      <c r="DG45" s="309"/>
      <c r="DH45" s="309"/>
      <c r="DI45" s="309"/>
      <c r="DJ45" s="309"/>
      <c r="DK45" s="309"/>
      <c r="DL45" s="309"/>
      <c r="DM45" s="309"/>
      <c r="DN45" s="309"/>
      <c r="DO45" s="309"/>
      <c r="DP45" s="309"/>
      <c r="DQ45" s="309"/>
      <c r="DR45" s="309"/>
      <c r="DS45" s="309"/>
      <c r="DT45" s="309"/>
      <c r="DU45" s="309"/>
      <c r="DV45" s="309"/>
      <c r="DW45" s="309"/>
      <c r="DX45" s="309"/>
      <c r="DY45" s="309"/>
      <c r="DZ45" s="309"/>
      <c r="EA45" s="309"/>
      <c r="EB45" s="309"/>
      <c r="EC45" s="309"/>
      <c r="ED45" s="309"/>
      <c r="EE45" s="309"/>
      <c r="EF45" s="309"/>
      <c r="EG45" s="309"/>
      <c r="EH45" s="309"/>
      <c r="EI45" s="309"/>
      <c r="EJ45" s="309"/>
      <c r="EK45" s="309"/>
      <c r="EL45" s="309"/>
      <c r="EM45" s="309"/>
      <c r="EN45" s="309"/>
      <c r="EO45" s="309"/>
      <c r="EP45" s="309"/>
      <c r="EQ45" s="309"/>
      <c r="ER45" s="309"/>
      <c r="ES45" s="309"/>
      <c r="ET45" s="309"/>
      <c r="EU45" s="309"/>
      <c r="EV45" s="309"/>
      <c r="EW45" s="309"/>
      <c r="EX45" s="309"/>
      <c r="EY45" s="309"/>
      <c r="EZ45" s="309"/>
      <c r="FA45" s="309"/>
      <c r="FB45" s="309"/>
      <c r="FC45" s="309"/>
      <c r="FD45" s="309"/>
      <c r="FE45" s="309"/>
      <c r="FF45" s="309"/>
      <c r="FG45" s="309"/>
      <c r="FH45" s="309"/>
      <c r="FI45" s="309"/>
      <c r="FJ45" s="309"/>
      <c r="FK45" s="309"/>
      <c r="FL45" s="309"/>
      <c r="FM45" s="309"/>
      <c r="FN45" s="309"/>
      <c r="FO45" s="309"/>
      <c r="FP45" s="309"/>
      <c r="FQ45" s="309"/>
      <c r="FR45" s="309"/>
      <c r="FS45" s="309"/>
      <c r="FT45" s="309"/>
      <c r="FU45" s="309"/>
      <c r="FV45" s="309"/>
      <c r="FW45" s="309"/>
      <c r="FX45" s="309"/>
      <c r="FY45" s="309"/>
      <c r="FZ45" s="309"/>
      <c r="GA45" s="309"/>
      <c r="GB45" s="309"/>
      <c r="GC45" s="309"/>
      <c r="GD45" s="309"/>
      <c r="GE45" s="309"/>
      <c r="GF45" s="309"/>
      <c r="GG45" s="309"/>
      <c r="GH45" s="309"/>
      <c r="GI45" s="309"/>
      <c r="GJ45" s="309"/>
      <c r="GK45" s="309"/>
      <c r="GL45" s="309"/>
      <c r="GM45" s="309"/>
      <c r="GN45" s="309"/>
      <c r="GO45" s="309"/>
      <c r="GP45" s="309"/>
      <c r="GQ45" s="309"/>
      <c r="GR45" s="309"/>
      <c r="GS45" s="309"/>
      <c r="GT45" s="309"/>
      <c r="GU45" s="309"/>
      <c r="GV45" s="309"/>
      <c r="GW45" s="309"/>
      <c r="GX45" s="309"/>
      <c r="GY45" s="309"/>
      <c r="GZ45" s="309"/>
      <c r="HA45" s="309"/>
      <c r="HB45" s="309"/>
      <c r="HC45" s="309"/>
      <c r="HD45" s="309"/>
      <c r="HE45" s="309"/>
      <c r="HF45" s="309"/>
      <c r="HG45" s="309"/>
      <c r="HH45" s="309"/>
      <c r="HI45" s="309"/>
      <c r="HJ45" s="309"/>
      <c r="HK45" s="309"/>
      <c r="HL45" s="309"/>
      <c r="HM45" s="309"/>
      <c r="HN45" s="309"/>
      <c r="HO45" s="309"/>
      <c r="HP45" s="309"/>
      <c r="HQ45" s="309"/>
      <c r="HR45" s="309"/>
      <c r="HS45" s="309"/>
      <c r="HT45" s="309"/>
      <c r="HU45" s="309"/>
      <c r="HV45" s="309"/>
      <c r="HW45" s="309"/>
      <c r="HX45" s="309"/>
      <c r="HY45" s="309"/>
      <c r="HZ45" s="309"/>
      <c r="IA45" s="309"/>
      <c r="IB45" s="309"/>
      <c r="IC45" s="309"/>
      <c r="ID45" s="309"/>
      <c r="IE45" s="309"/>
      <c r="IF45" s="309"/>
      <c r="IG45" s="309"/>
      <c r="IH45" s="309"/>
      <c r="II45" s="309"/>
      <c r="IJ45" s="309"/>
      <c r="IK45" s="309"/>
      <c r="IL45" s="309"/>
      <c r="IM45" s="309"/>
      <c r="IN45" s="309"/>
      <c r="IO45" s="309"/>
      <c r="IP45" s="309"/>
      <c r="IQ45" s="309"/>
      <c r="IR45" s="309"/>
      <c r="IS45" s="309"/>
      <c r="IT45" s="309"/>
      <c r="IU45" s="309"/>
      <c r="IV45" s="309"/>
      <c r="IW45" s="309"/>
      <c r="IX45" s="309"/>
      <c r="IY45" s="309"/>
      <c r="IZ45" s="309"/>
      <c r="JA45" s="309"/>
      <c r="JB45" s="309"/>
      <c r="JC45" s="309"/>
      <c r="JD45" s="309"/>
      <c r="JE45" s="309"/>
      <c r="JF45" s="309"/>
      <c r="JG45" s="309"/>
      <c r="JH45" s="309"/>
      <c r="JI45" s="309"/>
      <c r="JJ45" s="309"/>
      <c r="JK45" s="309"/>
      <c r="JL45" s="309"/>
      <c r="JM45" s="309"/>
      <c r="JN45" s="309"/>
      <c r="JO45" s="309"/>
      <c r="JP45" s="309"/>
      <c r="JQ45" s="309"/>
      <c r="JR45" s="309"/>
      <c r="JS45" s="309"/>
      <c r="JT45" s="309"/>
      <c r="JU45" s="309"/>
      <c r="JV45" s="309"/>
      <c r="JW45" s="309"/>
      <c r="JX45" s="309"/>
      <c r="JY45" s="309"/>
      <c r="JZ45" s="309"/>
      <c r="KA45" s="309"/>
      <c r="KB45" s="309"/>
      <c r="KC45" s="309"/>
      <c r="KD45" s="309"/>
      <c r="KE45" s="309"/>
      <c r="KF45" s="309"/>
      <c r="KG45" s="309"/>
      <c r="KH45" s="309"/>
      <c r="KI45" s="309"/>
      <c r="KJ45" s="309"/>
      <c r="KK45" s="309"/>
      <c r="KL45" s="309"/>
      <c r="KM45" s="309"/>
      <c r="KN45" s="309"/>
      <c r="KO45" s="309"/>
      <c r="KP45" s="309"/>
      <c r="KQ45" s="309"/>
      <c r="KR45" s="309"/>
      <c r="KS45" s="309"/>
      <c r="KT45" s="309"/>
      <c r="KU45" s="309"/>
      <c r="KV45" s="309"/>
      <c r="KW45" s="309"/>
      <c r="KX45" s="309"/>
      <c r="KY45" s="309"/>
      <c r="KZ45" s="309"/>
      <c r="LA45" s="309"/>
      <c r="LB45" s="309"/>
      <c r="LC45" s="309"/>
      <c r="LD45" s="309"/>
      <c r="LE45" s="309"/>
      <c r="LF45" s="309"/>
      <c r="LG45" s="309"/>
      <c r="LH45" s="309"/>
      <c r="LI45" s="309"/>
      <c r="LJ45" s="309"/>
      <c r="LK45" s="309"/>
      <c r="LL45" s="309"/>
      <c r="LM45" s="309"/>
      <c r="LN45" s="309"/>
      <c r="LO45" s="309"/>
      <c r="LP45" s="309"/>
      <c r="LQ45" s="309"/>
      <c r="LR45" s="309"/>
      <c r="LS45" s="309"/>
      <c r="LT45" s="309"/>
      <c r="LU45" s="309"/>
      <c r="LV45" s="309"/>
      <c r="LW45" s="309"/>
      <c r="LX45" s="309"/>
      <c r="LY45" s="309"/>
      <c r="LZ45" s="309"/>
      <c r="MA45" s="309"/>
      <c r="MB45" s="309"/>
      <c r="MC45" s="309"/>
      <c r="MD45" s="309"/>
      <c r="ME45" s="309"/>
      <c r="MF45" s="309"/>
      <c r="MG45" s="309"/>
      <c r="MH45" s="309"/>
      <c r="MI45" s="309"/>
      <c r="MJ45" s="309"/>
      <c r="MK45" s="309"/>
      <c r="ML45" s="309"/>
      <c r="MM45" s="309"/>
      <c r="MN45" s="309"/>
      <c r="MO45" s="309"/>
      <c r="MP45" s="309"/>
      <c r="MQ45" s="309"/>
      <c r="MR45" s="309"/>
      <c r="MS45" s="309"/>
      <c r="MT45" s="309"/>
      <c r="MU45" s="309"/>
      <c r="MV45" s="309"/>
      <c r="MW45" s="309"/>
    </row>
    <row r="46" spans="1:361" s="389" customFormat="1" ht="21" customHeight="1">
      <c r="A46" s="11">
        <v>51</v>
      </c>
      <c r="B46" s="306" t="s">
        <v>15</v>
      </c>
      <c r="C46" s="306" t="s">
        <v>21</v>
      </c>
      <c r="D46" s="300" t="s">
        <v>698</v>
      </c>
      <c r="E46" s="346" t="s">
        <v>1035</v>
      </c>
      <c r="F46" s="346" t="s">
        <v>1036</v>
      </c>
      <c r="G46" s="347"/>
      <c r="H46" s="300" t="s">
        <v>1037</v>
      </c>
      <c r="I46" s="348">
        <v>41610</v>
      </c>
      <c r="J46" s="303">
        <f t="shared" ca="1" si="3"/>
        <v>4570.9258395833313</v>
      </c>
      <c r="K46" s="346" t="s">
        <v>1038</v>
      </c>
      <c r="L46" s="306">
        <v>78540</v>
      </c>
      <c r="M46" s="346" t="s">
        <v>15</v>
      </c>
      <c r="N46" s="349">
        <v>753671269</v>
      </c>
      <c r="O46" s="349">
        <v>753402513</v>
      </c>
      <c r="P46" s="305" t="s">
        <v>1039</v>
      </c>
      <c r="Q46" s="305" t="s">
        <v>1040</v>
      </c>
      <c r="R46" s="350"/>
      <c r="S46" s="351"/>
      <c r="T46" s="352">
        <v>44825</v>
      </c>
      <c r="U46" s="307">
        <v>240</v>
      </c>
      <c r="V46" s="358" t="s">
        <v>965</v>
      </c>
      <c r="W46" s="334">
        <v>100</v>
      </c>
      <c r="X46" s="301"/>
      <c r="Y46" s="355">
        <v>100</v>
      </c>
      <c r="Z46" s="354"/>
      <c r="AA46" s="354"/>
      <c r="AB46" s="354"/>
      <c r="AC46" s="354"/>
      <c r="AD46" s="354"/>
      <c r="AE46" s="354"/>
      <c r="AF46" s="354"/>
      <c r="AG46" s="354"/>
      <c r="AH46" s="356"/>
      <c r="AI46" s="356"/>
      <c r="AJ46" s="338">
        <v>40</v>
      </c>
      <c r="AK46" s="308">
        <f t="shared" si="4"/>
        <v>240</v>
      </c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09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  <c r="CA46" s="309"/>
      <c r="CB46" s="309"/>
      <c r="CC46" s="309"/>
      <c r="CD46" s="309"/>
      <c r="CE46" s="309"/>
      <c r="CF46" s="309"/>
      <c r="CG46" s="309"/>
      <c r="CH46" s="309"/>
      <c r="CI46" s="309"/>
      <c r="CJ46" s="309"/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  <c r="DF46" s="309"/>
      <c r="DG46" s="309"/>
      <c r="DH46" s="309"/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U46" s="309"/>
      <c r="DV46" s="309"/>
      <c r="DW46" s="309"/>
      <c r="DX46" s="309"/>
      <c r="DY46" s="309"/>
      <c r="DZ46" s="309"/>
      <c r="EA46" s="309"/>
      <c r="EB46" s="309"/>
      <c r="EC46" s="309"/>
      <c r="ED46" s="309"/>
      <c r="EE46" s="309"/>
      <c r="EF46" s="309"/>
      <c r="EG46" s="309"/>
      <c r="EH46" s="309"/>
      <c r="EI46" s="309"/>
      <c r="EJ46" s="309"/>
      <c r="EK46" s="309"/>
      <c r="EL46" s="309"/>
      <c r="EM46" s="309"/>
      <c r="EN46" s="309"/>
      <c r="EO46" s="309"/>
      <c r="EP46" s="309"/>
      <c r="EQ46" s="309"/>
      <c r="ER46" s="309"/>
      <c r="ES46" s="309"/>
      <c r="ET46" s="309"/>
      <c r="EU46" s="309"/>
      <c r="EV46" s="309"/>
      <c r="EW46" s="309"/>
      <c r="EX46" s="309"/>
      <c r="EY46" s="309"/>
      <c r="EZ46" s="309"/>
      <c r="FA46" s="309"/>
      <c r="FB46" s="309"/>
      <c r="FC46" s="309"/>
      <c r="FD46" s="309"/>
      <c r="FE46" s="309"/>
      <c r="FF46" s="309"/>
      <c r="FG46" s="309"/>
      <c r="FH46" s="309"/>
      <c r="FI46" s="309"/>
      <c r="FJ46" s="309"/>
      <c r="FK46" s="309"/>
      <c r="FL46" s="309"/>
      <c r="FM46" s="309"/>
      <c r="FN46" s="309"/>
      <c r="FO46" s="309"/>
      <c r="FP46" s="309"/>
      <c r="FQ46" s="309"/>
      <c r="FR46" s="309"/>
      <c r="FS46" s="309"/>
      <c r="FT46" s="309"/>
      <c r="FU46" s="309"/>
      <c r="FV46" s="309"/>
      <c r="FW46" s="309"/>
      <c r="FX46" s="309"/>
      <c r="FY46" s="309"/>
      <c r="FZ46" s="309"/>
      <c r="GA46" s="309"/>
      <c r="GB46" s="309"/>
      <c r="GC46" s="309"/>
      <c r="GD46" s="309"/>
      <c r="GE46" s="309"/>
      <c r="GF46" s="309"/>
      <c r="GG46" s="309"/>
      <c r="GH46" s="309"/>
      <c r="GI46" s="309"/>
      <c r="GJ46" s="309"/>
      <c r="GK46" s="309"/>
      <c r="GL46" s="309"/>
      <c r="GM46" s="309"/>
      <c r="GN46" s="309"/>
      <c r="GO46" s="309"/>
      <c r="GP46" s="309"/>
      <c r="GQ46" s="309"/>
      <c r="GR46" s="309"/>
      <c r="GS46" s="309"/>
      <c r="GT46" s="309"/>
      <c r="GU46" s="309"/>
      <c r="GV46" s="309"/>
      <c r="GW46" s="309"/>
      <c r="GX46" s="309"/>
      <c r="GY46" s="309"/>
      <c r="GZ46" s="309"/>
      <c r="HA46" s="309"/>
      <c r="HB46" s="309"/>
      <c r="HC46" s="309"/>
      <c r="HD46" s="309"/>
      <c r="HE46" s="309"/>
      <c r="HF46" s="309"/>
      <c r="HG46" s="309"/>
      <c r="HH46" s="309"/>
      <c r="HI46" s="309"/>
      <c r="HJ46" s="309"/>
      <c r="HK46" s="309"/>
      <c r="HL46" s="309"/>
      <c r="HM46" s="309"/>
      <c r="HN46" s="309"/>
      <c r="HO46" s="309"/>
      <c r="HP46" s="309"/>
      <c r="HQ46" s="309"/>
      <c r="HR46" s="309"/>
      <c r="HS46" s="309"/>
      <c r="HT46" s="309"/>
      <c r="HU46" s="309"/>
      <c r="HV46" s="309"/>
      <c r="HW46" s="309"/>
      <c r="HX46" s="309"/>
      <c r="HY46" s="309"/>
      <c r="HZ46" s="309"/>
      <c r="IA46" s="309"/>
      <c r="IB46" s="309"/>
      <c r="IC46" s="309"/>
      <c r="ID46" s="309"/>
      <c r="IE46" s="309"/>
      <c r="IF46" s="309"/>
      <c r="IG46" s="309"/>
      <c r="IH46" s="309"/>
      <c r="II46" s="309"/>
      <c r="IJ46" s="309"/>
      <c r="IK46" s="309"/>
      <c r="IL46" s="309"/>
      <c r="IM46" s="309"/>
      <c r="IN46" s="309"/>
      <c r="IO46" s="309"/>
      <c r="IP46" s="309"/>
      <c r="IQ46" s="309"/>
      <c r="IR46" s="309"/>
      <c r="IS46" s="309"/>
      <c r="IT46" s="309"/>
      <c r="IU46" s="309"/>
      <c r="IV46" s="309"/>
      <c r="IW46" s="309"/>
      <c r="IX46" s="309"/>
      <c r="IY46" s="309"/>
      <c r="IZ46" s="309"/>
      <c r="JA46" s="309"/>
      <c r="JB46" s="309"/>
      <c r="JC46" s="309"/>
      <c r="JD46" s="309"/>
      <c r="JE46" s="309"/>
      <c r="JF46" s="309"/>
      <c r="JG46" s="309"/>
      <c r="JH46" s="309"/>
      <c r="JI46" s="309"/>
      <c r="JJ46" s="309"/>
      <c r="JK46" s="309"/>
      <c r="JL46" s="309"/>
      <c r="JM46" s="309"/>
      <c r="JN46" s="309"/>
      <c r="JO46" s="309"/>
      <c r="JP46" s="309"/>
      <c r="JQ46" s="309"/>
      <c r="JR46" s="309"/>
      <c r="JS46" s="309"/>
      <c r="JT46" s="309"/>
      <c r="JU46" s="309"/>
      <c r="JV46" s="309"/>
      <c r="JW46" s="309"/>
      <c r="JX46" s="309"/>
      <c r="JY46" s="309"/>
      <c r="JZ46" s="309"/>
      <c r="KA46" s="309"/>
      <c r="KB46" s="309"/>
      <c r="KC46" s="309"/>
      <c r="KD46" s="309"/>
      <c r="KE46" s="309"/>
      <c r="KF46" s="309"/>
      <c r="KG46" s="309"/>
      <c r="KH46" s="309"/>
      <c r="KI46" s="309"/>
      <c r="KJ46" s="309"/>
      <c r="KK46" s="309"/>
      <c r="KL46" s="309"/>
      <c r="KM46" s="309"/>
      <c r="KN46" s="309"/>
      <c r="KO46" s="309"/>
      <c r="KP46" s="309"/>
      <c r="KQ46" s="309"/>
      <c r="KR46" s="309"/>
      <c r="KS46" s="309"/>
      <c r="KT46" s="309"/>
      <c r="KU46" s="309"/>
      <c r="KV46" s="309"/>
      <c r="KW46" s="309"/>
      <c r="KX46" s="309"/>
      <c r="KY46" s="309"/>
      <c r="KZ46" s="309"/>
      <c r="LA46" s="309"/>
      <c r="LB46" s="309"/>
      <c r="LC46" s="309"/>
      <c r="LD46" s="309"/>
      <c r="LE46" s="309"/>
      <c r="LF46" s="309"/>
      <c r="LG46" s="309"/>
      <c r="LH46" s="309"/>
      <c r="LI46" s="309"/>
      <c r="LJ46" s="309"/>
      <c r="LK46" s="309"/>
      <c r="LL46" s="309"/>
      <c r="LM46" s="309"/>
      <c r="LN46" s="309"/>
      <c r="LO46" s="309"/>
      <c r="LP46" s="309"/>
      <c r="LQ46" s="309"/>
      <c r="LR46" s="309"/>
      <c r="LS46" s="309"/>
      <c r="LT46" s="309"/>
      <c r="LU46" s="309"/>
      <c r="LV46" s="309"/>
      <c r="LW46" s="309"/>
      <c r="LX46" s="309"/>
      <c r="LY46" s="309"/>
      <c r="LZ46" s="309"/>
      <c r="MA46" s="309"/>
      <c r="MB46" s="309"/>
      <c r="MC46" s="309"/>
      <c r="MD46" s="309"/>
      <c r="ME46" s="309"/>
      <c r="MF46" s="309"/>
      <c r="MG46" s="309"/>
      <c r="MH46" s="309"/>
      <c r="MI46" s="309"/>
      <c r="MJ46" s="309"/>
      <c r="MK46" s="309"/>
      <c r="ML46" s="309"/>
      <c r="MM46" s="309"/>
      <c r="MN46" s="309"/>
      <c r="MO46" s="309"/>
      <c r="MP46" s="309"/>
      <c r="MQ46" s="309"/>
      <c r="MR46" s="309"/>
      <c r="MS46" s="309"/>
      <c r="MT46" s="309"/>
      <c r="MU46" s="309"/>
      <c r="MV46" s="309"/>
      <c r="MW46" s="309"/>
    </row>
    <row r="47" spans="1:361" ht="21" customHeight="1">
      <c r="A47" s="174">
        <v>140</v>
      </c>
      <c r="B47" s="173" t="s">
        <v>15</v>
      </c>
      <c r="C47" s="173" t="s">
        <v>21</v>
      </c>
      <c r="D47" s="174" t="s">
        <v>698</v>
      </c>
      <c r="E47" s="172" t="s">
        <v>75</v>
      </c>
      <c r="F47" s="172" t="s">
        <v>76</v>
      </c>
      <c r="G47" s="329"/>
      <c r="H47" s="174" t="s">
        <v>688</v>
      </c>
      <c r="I47" s="176">
        <v>41555</v>
      </c>
      <c r="J47" s="177">
        <f t="shared" ca="1" si="3"/>
        <v>4625.9258395833313</v>
      </c>
      <c r="K47" s="328" t="s">
        <v>1203</v>
      </c>
      <c r="L47" s="173" t="s">
        <v>1204</v>
      </c>
      <c r="M47" s="328" t="s">
        <v>1205</v>
      </c>
      <c r="N47" s="178"/>
      <c r="O47" s="178">
        <v>695824478</v>
      </c>
      <c r="P47" s="357" t="s">
        <v>78</v>
      </c>
      <c r="Q47" s="399" t="s">
        <v>1206</v>
      </c>
      <c r="R47" s="258" t="s">
        <v>870</v>
      </c>
      <c r="S47" s="259">
        <v>20</v>
      </c>
      <c r="T47" s="331">
        <v>44813</v>
      </c>
      <c r="U47" s="332">
        <v>240</v>
      </c>
      <c r="V47" s="358" t="s">
        <v>965</v>
      </c>
      <c r="W47" s="334">
        <v>200</v>
      </c>
      <c r="X47" s="335"/>
      <c r="Y47" s="336"/>
      <c r="Z47" s="335"/>
      <c r="AA47" s="335"/>
      <c r="AB47" s="335"/>
      <c r="AC47" s="335"/>
      <c r="AD47" s="335"/>
      <c r="AE47" s="335"/>
      <c r="AF47" s="335"/>
      <c r="AG47" s="335"/>
      <c r="AH47" s="337"/>
      <c r="AI47" s="337"/>
      <c r="AJ47" s="338">
        <v>40</v>
      </c>
      <c r="AK47" s="339">
        <f t="shared" si="4"/>
        <v>240</v>
      </c>
    </row>
    <row r="48" spans="1:361" ht="21" customHeight="1">
      <c r="A48" s="11">
        <v>111</v>
      </c>
      <c r="B48" s="173" t="s">
        <v>15</v>
      </c>
      <c r="C48" s="173" t="s">
        <v>21</v>
      </c>
      <c r="D48" s="174" t="s">
        <v>698</v>
      </c>
      <c r="E48" s="328" t="s">
        <v>170</v>
      </c>
      <c r="F48" s="328" t="s">
        <v>171</v>
      </c>
      <c r="G48" s="329"/>
      <c r="H48" s="11" t="s">
        <v>172</v>
      </c>
      <c r="I48" s="176">
        <v>41512</v>
      </c>
      <c r="J48" s="177">
        <f t="shared" ca="1" si="3"/>
        <v>4668.9258395833313</v>
      </c>
      <c r="K48" s="328" t="s">
        <v>174</v>
      </c>
      <c r="L48" s="173">
        <v>78130</v>
      </c>
      <c r="M48" s="328" t="s">
        <v>94</v>
      </c>
      <c r="N48" s="178">
        <v>608725657</v>
      </c>
      <c r="O48" s="178"/>
      <c r="P48" s="357" t="s">
        <v>173</v>
      </c>
      <c r="Q48" s="357"/>
      <c r="R48" s="258"/>
      <c r="S48" s="259"/>
      <c r="T48" s="331">
        <v>44741</v>
      </c>
      <c r="U48" s="332">
        <v>280</v>
      </c>
      <c r="V48" s="333" t="s">
        <v>958</v>
      </c>
      <c r="W48" s="334">
        <v>40</v>
      </c>
      <c r="X48" s="335"/>
      <c r="Y48" s="336"/>
      <c r="Z48" s="335"/>
      <c r="AA48" s="335"/>
      <c r="AB48" s="335"/>
      <c r="AC48" s="335"/>
      <c r="AD48" s="335"/>
      <c r="AE48" s="335"/>
      <c r="AF48" s="335"/>
      <c r="AG48" s="335"/>
      <c r="AH48" s="337"/>
      <c r="AI48" s="337">
        <v>240</v>
      </c>
      <c r="AJ48" s="337"/>
      <c r="AK48" s="339">
        <f t="shared" si="4"/>
        <v>280</v>
      </c>
    </row>
    <row r="49" spans="1:361" ht="21" customHeight="1">
      <c r="A49" s="174">
        <v>72</v>
      </c>
      <c r="B49" s="306" t="s">
        <v>15</v>
      </c>
      <c r="C49" s="306" t="s">
        <v>21</v>
      </c>
      <c r="D49" s="300" t="s">
        <v>697</v>
      </c>
      <c r="E49" s="346" t="s">
        <v>1086</v>
      </c>
      <c r="F49" s="346" t="s">
        <v>1087</v>
      </c>
      <c r="G49" s="347"/>
      <c r="H49" s="300" t="s">
        <v>1088</v>
      </c>
      <c r="I49" s="348">
        <v>41486</v>
      </c>
      <c r="J49" s="303">
        <f t="shared" ca="1" si="3"/>
        <v>4694.9258395833313</v>
      </c>
      <c r="K49" s="346" t="s">
        <v>1089</v>
      </c>
      <c r="L49" s="306">
        <v>78540</v>
      </c>
      <c r="M49" s="346" t="s">
        <v>15</v>
      </c>
      <c r="N49" s="349">
        <v>662020836</v>
      </c>
      <c r="O49" s="349"/>
      <c r="P49" s="305" t="s">
        <v>1090</v>
      </c>
      <c r="Q49" s="361"/>
      <c r="R49" s="350"/>
      <c r="S49" s="351"/>
      <c r="T49" s="352">
        <v>44825</v>
      </c>
      <c r="U49" s="307">
        <v>220</v>
      </c>
      <c r="V49" s="358" t="s">
        <v>965</v>
      </c>
      <c r="W49" s="334">
        <v>220</v>
      </c>
      <c r="X49" s="301"/>
      <c r="Y49" s="355"/>
      <c r="Z49" s="354"/>
      <c r="AA49" s="354"/>
      <c r="AB49" s="354"/>
      <c r="AC49" s="354"/>
      <c r="AD49" s="354"/>
      <c r="AE49" s="354"/>
      <c r="AF49" s="354"/>
      <c r="AG49" s="354"/>
      <c r="AH49" s="356"/>
      <c r="AI49" s="356"/>
      <c r="AJ49" s="356"/>
      <c r="AK49" s="308">
        <f t="shared" si="4"/>
        <v>220</v>
      </c>
      <c r="BN49" s="309"/>
      <c r="BO49" s="309"/>
      <c r="BP49" s="309"/>
      <c r="BQ49" s="309"/>
      <c r="BR49" s="309"/>
      <c r="BS49" s="309"/>
      <c r="BT49" s="309"/>
      <c r="BU49" s="309"/>
      <c r="BV49" s="309"/>
      <c r="BW49" s="309"/>
      <c r="BX49" s="309"/>
      <c r="BY49" s="309"/>
      <c r="BZ49" s="309"/>
      <c r="CA49" s="309"/>
      <c r="CB49" s="309"/>
      <c r="CC49" s="309"/>
      <c r="CD49" s="309"/>
      <c r="CE49" s="309"/>
      <c r="CF49" s="309"/>
      <c r="CG49" s="309"/>
      <c r="CH49" s="309"/>
      <c r="CI49" s="309"/>
      <c r="CJ49" s="309"/>
      <c r="CK49" s="309"/>
      <c r="CL49" s="309"/>
      <c r="CM49" s="309"/>
      <c r="CN49" s="309"/>
      <c r="CO49" s="309"/>
      <c r="CP49" s="309"/>
      <c r="CQ49" s="309"/>
      <c r="CR49" s="309"/>
      <c r="CS49" s="309"/>
      <c r="CT49" s="309"/>
      <c r="CU49" s="309"/>
      <c r="CV49" s="309"/>
      <c r="CW49" s="309"/>
      <c r="CX49" s="309"/>
      <c r="CY49" s="309"/>
      <c r="CZ49" s="309"/>
      <c r="DA49" s="309"/>
      <c r="DB49" s="309"/>
      <c r="DC49" s="309"/>
      <c r="DD49" s="309"/>
      <c r="DE49" s="309"/>
      <c r="DF49" s="309"/>
      <c r="DG49" s="309"/>
      <c r="DH49" s="309"/>
      <c r="DI49" s="309"/>
      <c r="DJ49" s="309"/>
      <c r="DK49" s="309"/>
      <c r="DL49" s="309"/>
      <c r="DM49" s="309"/>
      <c r="DN49" s="309"/>
      <c r="DO49" s="309"/>
      <c r="DP49" s="309"/>
      <c r="DQ49" s="309"/>
      <c r="DR49" s="309"/>
      <c r="DS49" s="309"/>
      <c r="DT49" s="309"/>
      <c r="DU49" s="309"/>
      <c r="DV49" s="309"/>
      <c r="DW49" s="309"/>
      <c r="DX49" s="309"/>
      <c r="DY49" s="309"/>
      <c r="DZ49" s="309"/>
      <c r="EA49" s="309"/>
      <c r="EB49" s="309"/>
      <c r="EC49" s="309"/>
      <c r="ED49" s="309"/>
      <c r="EE49" s="309"/>
      <c r="EF49" s="309"/>
      <c r="EG49" s="309"/>
      <c r="EH49" s="309"/>
      <c r="EI49" s="309"/>
      <c r="EJ49" s="309"/>
      <c r="EK49" s="309"/>
      <c r="EL49" s="309"/>
      <c r="EM49" s="309"/>
      <c r="EN49" s="309"/>
      <c r="EO49" s="309"/>
      <c r="EP49" s="309"/>
      <c r="EQ49" s="309"/>
      <c r="ER49" s="309"/>
      <c r="ES49" s="309"/>
      <c r="ET49" s="309"/>
      <c r="EU49" s="309"/>
      <c r="EV49" s="309"/>
      <c r="EW49" s="309"/>
      <c r="EX49" s="309"/>
      <c r="EY49" s="309"/>
      <c r="EZ49" s="309"/>
      <c r="FA49" s="309"/>
      <c r="FB49" s="309"/>
      <c r="FC49" s="309"/>
      <c r="FD49" s="309"/>
      <c r="FE49" s="309"/>
      <c r="FF49" s="309"/>
      <c r="FG49" s="309"/>
      <c r="FH49" s="309"/>
      <c r="FI49" s="309"/>
      <c r="FJ49" s="309"/>
      <c r="FK49" s="309"/>
      <c r="FL49" s="309"/>
      <c r="FM49" s="309"/>
      <c r="FN49" s="309"/>
      <c r="FO49" s="309"/>
      <c r="FP49" s="309"/>
      <c r="FQ49" s="309"/>
      <c r="FR49" s="309"/>
      <c r="FS49" s="309"/>
      <c r="FT49" s="309"/>
      <c r="FU49" s="309"/>
      <c r="FV49" s="309"/>
      <c r="FW49" s="309"/>
      <c r="FX49" s="309"/>
      <c r="FY49" s="309"/>
      <c r="FZ49" s="309"/>
      <c r="GA49" s="309"/>
      <c r="GB49" s="309"/>
      <c r="GC49" s="309"/>
      <c r="GD49" s="309"/>
      <c r="GE49" s="309"/>
      <c r="GF49" s="309"/>
      <c r="GG49" s="309"/>
      <c r="GH49" s="309"/>
      <c r="GI49" s="309"/>
      <c r="GJ49" s="309"/>
      <c r="GK49" s="309"/>
      <c r="GL49" s="309"/>
      <c r="GM49" s="309"/>
      <c r="GN49" s="309"/>
      <c r="GO49" s="309"/>
      <c r="GP49" s="309"/>
      <c r="GQ49" s="309"/>
      <c r="GR49" s="309"/>
      <c r="GS49" s="309"/>
      <c r="GT49" s="309"/>
      <c r="GU49" s="309"/>
      <c r="GV49" s="309"/>
      <c r="GW49" s="309"/>
      <c r="GX49" s="309"/>
      <c r="GY49" s="309"/>
      <c r="GZ49" s="309"/>
      <c r="HA49" s="309"/>
      <c r="HB49" s="309"/>
      <c r="HC49" s="309"/>
      <c r="HD49" s="309"/>
      <c r="HE49" s="309"/>
      <c r="HF49" s="309"/>
      <c r="HG49" s="309"/>
      <c r="HH49" s="309"/>
      <c r="HI49" s="309"/>
      <c r="HJ49" s="309"/>
      <c r="HK49" s="309"/>
      <c r="HL49" s="309"/>
      <c r="HM49" s="309"/>
      <c r="HN49" s="309"/>
      <c r="HO49" s="309"/>
      <c r="HP49" s="309"/>
      <c r="HQ49" s="309"/>
      <c r="HR49" s="309"/>
      <c r="HS49" s="309"/>
      <c r="HT49" s="309"/>
      <c r="HU49" s="309"/>
      <c r="HV49" s="309"/>
      <c r="HW49" s="309"/>
      <c r="HX49" s="309"/>
      <c r="HY49" s="309"/>
      <c r="HZ49" s="309"/>
      <c r="IA49" s="309"/>
      <c r="IB49" s="309"/>
      <c r="IC49" s="309"/>
      <c r="ID49" s="309"/>
      <c r="IE49" s="309"/>
      <c r="IF49" s="309"/>
      <c r="IG49" s="309"/>
      <c r="IH49" s="309"/>
      <c r="II49" s="309"/>
      <c r="IJ49" s="309"/>
      <c r="IK49" s="309"/>
      <c r="IL49" s="309"/>
      <c r="IM49" s="309"/>
      <c r="IN49" s="309"/>
      <c r="IO49" s="309"/>
      <c r="IP49" s="309"/>
      <c r="IQ49" s="309"/>
      <c r="IR49" s="309"/>
      <c r="IS49" s="309"/>
      <c r="IT49" s="309"/>
      <c r="IU49" s="309"/>
      <c r="IV49" s="309"/>
      <c r="IW49" s="309"/>
      <c r="IX49" s="309"/>
      <c r="IY49" s="309"/>
      <c r="IZ49" s="309"/>
      <c r="JA49" s="309"/>
      <c r="JB49" s="309"/>
      <c r="JC49" s="309"/>
      <c r="JD49" s="309"/>
      <c r="JE49" s="309"/>
      <c r="JF49" s="309"/>
      <c r="JG49" s="309"/>
      <c r="JH49" s="309"/>
      <c r="JI49" s="309"/>
      <c r="JJ49" s="309"/>
      <c r="JK49" s="309"/>
      <c r="JL49" s="309"/>
      <c r="JM49" s="309"/>
      <c r="JN49" s="309"/>
      <c r="JO49" s="309"/>
      <c r="JP49" s="309"/>
      <c r="JQ49" s="309"/>
      <c r="JR49" s="309"/>
      <c r="JS49" s="309"/>
      <c r="JT49" s="309"/>
      <c r="JU49" s="309"/>
      <c r="JV49" s="309"/>
      <c r="JW49" s="309"/>
      <c r="JX49" s="309"/>
      <c r="JY49" s="309"/>
      <c r="JZ49" s="309"/>
      <c r="KA49" s="309"/>
      <c r="KB49" s="309"/>
      <c r="KC49" s="309"/>
      <c r="KD49" s="309"/>
      <c r="KE49" s="309"/>
      <c r="KF49" s="309"/>
      <c r="KG49" s="309"/>
      <c r="KH49" s="309"/>
      <c r="KI49" s="309"/>
      <c r="KJ49" s="309"/>
      <c r="KK49" s="309"/>
      <c r="KL49" s="309"/>
      <c r="KM49" s="309"/>
      <c r="KN49" s="309"/>
      <c r="KO49" s="309"/>
      <c r="KP49" s="309"/>
      <c r="KQ49" s="309"/>
      <c r="KR49" s="309"/>
      <c r="KS49" s="309"/>
      <c r="KT49" s="309"/>
      <c r="KU49" s="309"/>
      <c r="KV49" s="309"/>
      <c r="KW49" s="309"/>
      <c r="KX49" s="309"/>
      <c r="KY49" s="309"/>
      <c r="KZ49" s="309"/>
      <c r="LA49" s="309"/>
      <c r="LB49" s="309"/>
      <c r="LC49" s="309"/>
      <c r="LD49" s="309"/>
      <c r="LE49" s="309"/>
      <c r="LF49" s="309"/>
      <c r="LG49" s="309"/>
      <c r="LH49" s="309"/>
      <c r="LI49" s="309"/>
      <c r="LJ49" s="309"/>
      <c r="LK49" s="309"/>
      <c r="LL49" s="309"/>
      <c r="LM49" s="309"/>
      <c r="LN49" s="309"/>
      <c r="LO49" s="309"/>
      <c r="LP49" s="309"/>
      <c r="LQ49" s="309"/>
      <c r="LR49" s="309"/>
      <c r="LS49" s="309"/>
      <c r="LT49" s="309"/>
      <c r="LU49" s="309"/>
      <c r="LV49" s="309"/>
      <c r="LW49" s="309"/>
      <c r="LX49" s="309"/>
      <c r="LY49" s="309"/>
      <c r="LZ49" s="309"/>
      <c r="MA49" s="309"/>
      <c r="MB49" s="309"/>
      <c r="MC49" s="309"/>
      <c r="MD49" s="309"/>
      <c r="ME49" s="309"/>
      <c r="MF49" s="309"/>
      <c r="MG49" s="309"/>
      <c r="MH49" s="309"/>
      <c r="MI49" s="309"/>
      <c r="MJ49" s="309"/>
      <c r="MK49" s="309"/>
      <c r="ML49" s="309"/>
      <c r="MM49" s="309"/>
      <c r="MN49" s="309"/>
      <c r="MO49" s="309"/>
      <c r="MP49" s="309"/>
      <c r="MQ49" s="309"/>
      <c r="MR49" s="309"/>
      <c r="MS49" s="309"/>
      <c r="MT49" s="309"/>
      <c r="MU49" s="309"/>
      <c r="MV49" s="309"/>
      <c r="MW49" s="309"/>
    </row>
    <row r="50" spans="1:361" s="389" customFormat="1" ht="21" customHeight="1">
      <c r="A50" s="11">
        <v>70</v>
      </c>
      <c r="B50" s="173" t="s">
        <v>15</v>
      </c>
      <c r="C50" s="173" t="s">
        <v>21</v>
      </c>
      <c r="D50" s="174" t="s">
        <v>698</v>
      </c>
      <c r="E50" s="328" t="s">
        <v>337</v>
      </c>
      <c r="F50" s="328" t="s">
        <v>342</v>
      </c>
      <c r="G50" s="329"/>
      <c r="H50" s="174" t="s">
        <v>343</v>
      </c>
      <c r="I50" s="176">
        <v>41365</v>
      </c>
      <c r="J50" s="177">
        <f t="shared" ca="1" si="3"/>
        <v>4815.9258395833313</v>
      </c>
      <c r="K50" s="359" t="s">
        <v>339</v>
      </c>
      <c r="L50" s="173">
        <v>78480</v>
      </c>
      <c r="M50" s="328" t="s">
        <v>36</v>
      </c>
      <c r="N50" s="178">
        <v>626792444</v>
      </c>
      <c r="O50" s="178"/>
      <c r="P50" s="330" t="s">
        <v>340</v>
      </c>
      <c r="Q50" s="357"/>
      <c r="R50" s="258"/>
      <c r="S50" s="259"/>
      <c r="T50" s="331">
        <v>44686</v>
      </c>
      <c r="U50" s="332">
        <v>260</v>
      </c>
      <c r="V50" s="333" t="s">
        <v>958</v>
      </c>
      <c r="W50" s="335"/>
      <c r="X50" s="335"/>
      <c r="Y50" s="336"/>
      <c r="Z50" s="335"/>
      <c r="AA50" s="335">
        <v>100</v>
      </c>
      <c r="AB50" s="335">
        <v>90</v>
      </c>
      <c r="AC50" s="335"/>
      <c r="AD50" s="335"/>
      <c r="AE50" s="335"/>
      <c r="AF50" s="335"/>
      <c r="AG50" s="335"/>
      <c r="AH50" s="337"/>
      <c r="AI50" s="337"/>
      <c r="AJ50" s="337"/>
      <c r="AK50" s="339">
        <f t="shared" si="4"/>
        <v>190</v>
      </c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</row>
    <row r="51" spans="1:361" ht="21" customHeight="1">
      <c r="A51" s="174">
        <v>63</v>
      </c>
      <c r="B51" s="306" t="s">
        <v>15</v>
      </c>
      <c r="C51" s="306" t="s">
        <v>21</v>
      </c>
      <c r="D51" s="300" t="s">
        <v>698</v>
      </c>
      <c r="E51" s="346" t="s">
        <v>1070</v>
      </c>
      <c r="F51" s="346" t="s">
        <v>1071</v>
      </c>
      <c r="G51" s="347"/>
      <c r="H51" s="300" t="s">
        <v>1072</v>
      </c>
      <c r="I51" s="348">
        <v>41353</v>
      </c>
      <c r="J51" s="303">
        <f t="shared" ca="1" si="3"/>
        <v>4827.9258395833313</v>
      </c>
      <c r="K51" s="346" t="s">
        <v>1073</v>
      </c>
      <c r="L51" s="306">
        <v>78540</v>
      </c>
      <c r="M51" s="346" t="s">
        <v>15</v>
      </c>
      <c r="N51" s="349">
        <v>667074395</v>
      </c>
      <c r="O51" s="349"/>
      <c r="P51" s="305" t="s">
        <v>1074</v>
      </c>
      <c r="Q51" s="361"/>
      <c r="R51" s="350"/>
      <c r="S51" s="351"/>
      <c r="T51" s="352">
        <v>44807</v>
      </c>
      <c r="U51" s="307">
        <v>280</v>
      </c>
      <c r="V51" s="353" t="s">
        <v>958</v>
      </c>
      <c r="W51" s="354"/>
      <c r="X51" s="354"/>
      <c r="Y51" s="355">
        <v>120</v>
      </c>
      <c r="Z51" s="354"/>
      <c r="AA51" s="354">
        <v>120</v>
      </c>
      <c r="AB51" s="354"/>
      <c r="AC51" s="354"/>
      <c r="AD51" s="354"/>
      <c r="AE51" s="354"/>
      <c r="AF51" s="354"/>
      <c r="AG51" s="354"/>
      <c r="AH51" s="356"/>
      <c r="AI51" s="356"/>
      <c r="AJ51" s="338">
        <v>40</v>
      </c>
      <c r="AK51" s="308">
        <f t="shared" si="4"/>
        <v>280</v>
      </c>
    </row>
    <row r="52" spans="1:361" s="309" customFormat="1" ht="21" customHeight="1">
      <c r="A52" s="11">
        <v>119</v>
      </c>
      <c r="B52" s="306" t="s">
        <v>15</v>
      </c>
      <c r="C52" s="306" t="s">
        <v>21</v>
      </c>
      <c r="D52" s="300" t="s">
        <v>697</v>
      </c>
      <c r="E52" s="346" t="s">
        <v>95</v>
      </c>
      <c r="F52" s="346" t="s">
        <v>561</v>
      </c>
      <c r="G52" s="347"/>
      <c r="H52" s="300" t="s">
        <v>1164</v>
      </c>
      <c r="I52" s="348">
        <v>41207</v>
      </c>
      <c r="J52" s="303">
        <f t="shared" ca="1" si="3"/>
        <v>4973.9258395833313</v>
      </c>
      <c r="K52" s="346" t="s">
        <v>98</v>
      </c>
      <c r="L52" s="306">
        <v>78540</v>
      </c>
      <c r="M52" s="346" t="s">
        <v>15</v>
      </c>
      <c r="N52" s="349">
        <v>672086190</v>
      </c>
      <c r="O52" s="349">
        <v>685843647</v>
      </c>
      <c r="P52" s="361" t="s">
        <v>99</v>
      </c>
      <c r="Q52" s="361"/>
      <c r="R52" s="350"/>
      <c r="S52" s="351"/>
      <c r="T52" s="352">
        <v>44832</v>
      </c>
      <c r="U52" s="307">
        <v>260</v>
      </c>
      <c r="V52" s="358" t="s">
        <v>965</v>
      </c>
      <c r="W52" s="334">
        <v>220</v>
      </c>
      <c r="X52" s="301"/>
      <c r="Y52" s="355"/>
      <c r="Z52" s="354"/>
      <c r="AA52" s="354"/>
      <c r="AB52" s="354"/>
      <c r="AC52" s="354"/>
      <c r="AD52" s="354"/>
      <c r="AE52" s="354"/>
      <c r="AF52" s="354"/>
      <c r="AG52" s="354"/>
      <c r="AH52" s="356"/>
      <c r="AI52" s="356"/>
      <c r="AJ52" s="338">
        <v>40</v>
      </c>
      <c r="AK52" s="308">
        <f t="shared" si="4"/>
        <v>260</v>
      </c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</row>
    <row r="53" spans="1:361" s="309" customFormat="1" ht="21" customHeight="1">
      <c r="A53" s="174">
        <v>92</v>
      </c>
      <c r="B53" s="306" t="s">
        <v>15</v>
      </c>
      <c r="C53" s="306" t="s">
        <v>971</v>
      </c>
      <c r="D53" s="300" t="s">
        <v>697</v>
      </c>
      <c r="E53" s="346" t="s">
        <v>1119</v>
      </c>
      <c r="F53" s="346" t="s">
        <v>1120</v>
      </c>
      <c r="G53" s="347"/>
      <c r="H53" s="341" t="s">
        <v>1121</v>
      </c>
      <c r="I53" s="348">
        <v>41124</v>
      </c>
      <c r="J53" s="303">
        <f t="shared" ca="1" si="3"/>
        <v>5056.9258395833313</v>
      </c>
      <c r="K53" s="346" t="s">
        <v>1122</v>
      </c>
      <c r="L53" s="306">
        <v>78540</v>
      </c>
      <c r="M53" s="346" t="s">
        <v>15</v>
      </c>
      <c r="N53" s="304">
        <v>139656439</v>
      </c>
      <c r="O53" s="349"/>
      <c r="P53" s="305" t="s">
        <v>1123</v>
      </c>
      <c r="Q53" s="361"/>
      <c r="R53" s="350"/>
      <c r="S53" s="351"/>
      <c r="T53" s="352">
        <v>44835</v>
      </c>
      <c r="U53" s="307">
        <v>260</v>
      </c>
      <c r="V53" s="358" t="s">
        <v>965</v>
      </c>
      <c r="W53" s="354"/>
      <c r="X53" s="334">
        <v>260</v>
      </c>
      <c r="Y53" s="355"/>
      <c r="Z53" s="354"/>
      <c r="AA53" s="354"/>
      <c r="AB53" s="354"/>
      <c r="AC53" s="354"/>
      <c r="AD53" s="354"/>
      <c r="AE53" s="354"/>
      <c r="AF53" s="354"/>
      <c r="AG53" s="354"/>
      <c r="AH53" s="356"/>
      <c r="AI53" s="356"/>
      <c r="AJ53" s="356"/>
      <c r="AK53" s="308">
        <f t="shared" si="4"/>
        <v>260</v>
      </c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</row>
    <row r="54" spans="1:361" ht="21" customHeight="1">
      <c r="A54" s="11">
        <v>8</v>
      </c>
      <c r="B54" s="173" t="s">
        <v>15</v>
      </c>
      <c r="C54" s="173" t="s">
        <v>21</v>
      </c>
      <c r="D54" s="174" t="s">
        <v>698</v>
      </c>
      <c r="E54" s="328" t="s">
        <v>195</v>
      </c>
      <c r="F54" s="328" t="s">
        <v>457</v>
      </c>
      <c r="G54" s="329"/>
      <c r="H54" s="174" t="s">
        <v>566</v>
      </c>
      <c r="I54" s="176">
        <v>41114</v>
      </c>
      <c r="J54" s="177">
        <f t="shared" ca="1" si="3"/>
        <v>5066.9258395833313</v>
      </c>
      <c r="K54" s="328" t="s">
        <v>458</v>
      </c>
      <c r="L54" s="173">
        <v>78480</v>
      </c>
      <c r="M54" s="328" t="s">
        <v>36</v>
      </c>
      <c r="N54" s="178">
        <v>603894507</v>
      </c>
      <c r="O54" s="178">
        <v>618063562</v>
      </c>
      <c r="P54" s="357" t="s">
        <v>459</v>
      </c>
      <c r="Q54" s="357"/>
      <c r="R54" s="258"/>
      <c r="S54" s="259"/>
      <c r="T54" s="331">
        <v>44812</v>
      </c>
      <c r="U54" s="332">
        <v>220</v>
      </c>
      <c r="V54" s="333" t="s">
        <v>958</v>
      </c>
      <c r="W54" s="334">
        <v>120</v>
      </c>
      <c r="X54" s="335"/>
      <c r="Y54" s="336">
        <v>100</v>
      </c>
      <c r="Z54" s="335"/>
      <c r="AA54" s="335"/>
      <c r="AB54" s="335"/>
      <c r="AC54" s="335"/>
      <c r="AD54" s="335"/>
      <c r="AE54" s="335"/>
      <c r="AF54" s="335"/>
      <c r="AG54" s="335"/>
      <c r="AH54" s="337"/>
      <c r="AI54" s="337"/>
      <c r="AJ54" s="337"/>
      <c r="AK54" s="339">
        <f t="shared" si="4"/>
        <v>220</v>
      </c>
    </row>
    <row r="55" spans="1:361" ht="21" customHeight="1">
      <c r="A55" s="174">
        <v>67</v>
      </c>
      <c r="B55" s="173" t="s">
        <v>15</v>
      </c>
      <c r="C55" s="173" t="s">
        <v>21</v>
      </c>
      <c r="D55" s="174" t="s">
        <v>698</v>
      </c>
      <c r="E55" s="328" t="s">
        <v>433</v>
      </c>
      <c r="F55" s="328" t="s">
        <v>76</v>
      </c>
      <c r="G55" s="329"/>
      <c r="H55" s="11" t="s">
        <v>434</v>
      </c>
      <c r="I55" s="176">
        <v>41050</v>
      </c>
      <c r="J55" s="177">
        <f t="shared" ca="1" si="3"/>
        <v>5130.9258395833313</v>
      </c>
      <c r="K55" s="328" t="s">
        <v>1080</v>
      </c>
      <c r="L55" s="173">
        <v>78540</v>
      </c>
      <c r="M55" s="328" t="s">
        <v>15</v>
      </c>
      <c r="N55" s="178">
        <v>661565758</v>
      </c>
      <c r="O55" s="178"/>
      <c r="P55" s="330" t="s">
        <v>436</v>
      </c>
      <c r="Q55" s="357"/>
      <c r="R55" s="258"/>
      <c r="S55" s="259"/>
      <c r="T55" s="331">
        <v>44814</v>
      </c>
      <c r="U55" s="332">
        <v>280</v>
      </c>
      <c r="V55" s="333" t="s">
        <v>958</v>
      </c>
      <c r="W55" s="334">
        <v>240</v>
      </c>
      <c r="X55" s="335"/>
      <c r="Y55" s="336"/>
      <c r="Z55" s="335"/>
      <c r="AA55" s="335"/>
      <c r="AB55" s="335"/>
      <c r="AC55" s="335"/>
      <c r="AD55" s="335"/>
      <c r="AE55" s="335"/>
      <c r="AF55" s="335"/>
      <c r="AG55" s="335"/>
      <c r="AH55" s="337"/>
      <c r="AI55" s="337"/>
      <c r="AJ55" s="338">
        <v>40</v>
      </c>
      <c r="AK55" s="339">
        <f t="shared" si="4"/>
        <v>280</v>
      </c>
    </row>
    <row r="56" spans="1:361" ht="21" customHeight="1">
      <c r="A56" s="11">
        <v>86</v>
      </c>
      <c r="B56" s="306" t="s">
        <v>15</v>
      </c>
      <c r="C56" s="306" t="s">
        <v>21</v>
      </c>
      <c r="D56" s="300" t="s">
        <v>698</v>
      </c>
      <c r="E56" s="346" t="s">
        <v>1111</v>
      </c>
      <c r="F56" s="346" t="s">
        <v>1112</v>
      </c>
      <c r="G56" s="347"/>
      <c r="H56" s="300" t="s">
        <v>1113</v>
      </c>
      <c r="I56" s="348">
        <v>41044</v>
      </c>
      <c r="J56" s="303">
        <f t="shared" ca="1" si="3"/>
        <v>5136.9258395833313</v>
      </c>
      <c r="K56" s="346" t="s">
        <v>1114</v>
      </c>
      <c r="L56" s="306">
        <v>78510</v>
      </c>
      <c r="M56" s="346" t="s">
        <v>116</v>
      </c>
      <c r="N56" s="349">
        <v>667320252</v>
      </c>
      <c r="O56" s="349">
        <v>612209384</v>
      </c>
      <c r="P56" s="305" t="s">
        <v>1115</v>
      </c>
      <c r="Q56" s="305" t="s">
        <v>1116</v>
      </c>
      <c r="R56" s="350"/>
      <c r="S56" s="351"/>
      <c r="T56" s="352">
        <v>44807</v>
      </c>
      <c r="U56" s="307">
        <v>280</v>
      </c>
      <c r="V56" s="358" t="s">
        <v>965</v>
      </c>
      <c r="W56" s="334">
        <v>280</v>
      </c>
      <c r="X56" s="301"/>
      <c r="Y56" s="355"/>
      <c r="Z56" s="354"/>
      <c r="AA56" s="354"/>
      <c r="AB56" s="354"/>
      <c r="AC56" s="354"/>
      <c r="AD56" s="354"/>
      <c r="AE56" s="354"/>
      <c r="AF56" s="354"/>
      <c r="AG56" s="354"/>
      <c r="AH56" s="356"/>
      <c r="AI56" s="356"/>
      <c r="AJ56" s="356"/>
      <c r="AK56" s="308">
        <f t="shared" si="4"/>
        <v>280</v>
      </c>
    </row>
    <row r="57" spans="1:361" ht="21" customHeight="1">
      <c r="A57" s="174">
        <v>81</v>
      </c>
      <c r="B57" s="173" t="s">
        <v>15</v>
      </c>
      <c r="C57" s="173" t="s">
        <v>21</v>
      </c>
      <c r="D57" s="174" t="s">
        <v>698</v>
      </c>
      <c r="E57" s="328" t="s">
        <v>151</v>
      </c>
      <c r="F57" s="328" t="s">
        <v>152</v>
      </c>
      <c r="G57" s="329"/>
      <c r="H57" s="174" t="s">
        <v>153</v>
      </c>
      <c r="I57" s="176">
        <v>41001</v>
      </c>
      <c r="J57" s="177">
        <f t="shared" ca="1" si="3"/>
        <v>5179.9258395833313</v>
      </c>
      <c r="K57" s="328" t="s">
        <v>154</v>
      </c>
      <c r="L57" s="173">
        <v>78540</v>
      </c>
      <c r="M57" s="328" t="s">
        <v>15</v>
      </c>
      <c r="N57" s="178">
        <v>664599944</v>
      </c>
      <c r="O57" s="178"/>
      <c r="P57" s="357" t="s">
        <v>150</v>
      </c>
      <c r="Q57" s="357"/>
      <c r="R57" s="258"/>
      <c r="S57" s="259"/>
      <c r="T57" s="331">
        <v>44807</v>
      </c>
      <c r="U57" s="332">
        <v>280</v>
      </c>
      <c r="V57" s="358" t="s">
        <v>965</v>
      </c>
      <c r="W57" s="334">
        <v>240</v>
      </c>
      <c r="X57" s="335"/>
      <c r="Y57" s="336"/>
      <c r="Z57" s="335"/>
      <c r="AA57" s="335"/>
      <c r="AB57" s="335"/>
      <c r="AC57" s="335"/>
      <c r="AD57" s="335"/>
      <c r="AE57" s="335"/>
      <c r="AF57" s="335"/>
      <c r="AG57" s="335"/>
      <c r="AH57" s="337"/>
      <c r="AI57" s="337"/>
      <c r="AJ57" s="338">
        <v>40</v>
      </c>
      <c r="AK57" s="339">
        <f t="shared" si="4"/>
        <v>280</v>
      </c>
    </row>
    <row r="58" spans="1:361" ht="21" customHeight="1">
      <c r="A58" s="11">
        <v>43</v>
      </c>
      <c r="B58" s="173" t="s">
        <v>15</v>
      </c>
      <c r="C58" s="173" t="s">
        <v>21</v>
      </c>
      <c r="D58" s="174" t="s">
        <v>698</v>
      </c>
      <c r="E58" s="328" t="s">
        <v>344</v>
      </c>
      <c r="F58" s="328" t="s">
        <v>349</v>
      </c>
      <c r="G58" s="329"/>
      <c r="H58" s="174" t="s">
        <v>350</v>
      </c>
      <c r="I58" s="176">
        <v>40967</v>
      </c>
      <c r="J58" s="177">
        <f t="shared" ca="1" si="3"/>
        <v>5213.9258395833313</v>
      </c>
      <c r="K58" s="328" t="s">
        <v>347</v>
      </c>
      <c r="L58" s="173">
        <v>78130</v>
      </c>
      <c r="M58" s="328" t="s">
        <v>94</v>
      </c>
      <c r="N58" s="178">
        <v>652751565</v>
      </c>
      <c r="O58" s="178"/>
      <c r="P58" s="357" t="s">
        <v>348</v>
      </c>
      <c r="Q58" s="357"/>
      <c r="R58" s="258"/>
      <c r="S58" s="259"/>
      <c r="T58" s="331">
        <v>44829</v>
      </c>
      <c r="U58" s="332">
        <v>260</v>
      </c>
      <c r="V58" s="358" t="s">
        <v>965</v>
      </c>
      <c r="W58" s="335"/>
      <c r="X58" s="334">
        <v>260</v>
      </c>
      <c r="Y58" s="336"/>
      <c r="Z58" s="335"/>
      <c r="AA58" s="335"/>
      <c r="AB58" s="335"/>
      <c r="AC58" s="335"/>
      <c r="AD58" s="335"/>
      <c r="AE58" s="335"/>
      <c r="AF58" s="335"/>
      <c r="AG58" s="335"/>
      <c r="AH58" s="337"/>
      <c r="AI58" s="337"/>
      <c r="AJ58" s="337"/>
      <c r="AK58" s="339">
        <f t="shared" si="4"/>
        <v>260</v>
      </c>
    </row>
    <row r="59" spans="1:361" s="309" customFormat="1" ht="21" customHeight="1">
      <c r="A59" s="174">
        <v>135</v>
      </c>
      <c r="B59" s="306" t="s">
        <v>15</v>
      </c>
      <c r="C59" s="306" t="s">
        <v>21</v>
      </c>
      <c r="D59" s="300" t="s">
        <v>697</v>
      </c>
      <c r="E59" s="346" t="s">
        <v>1194</v>
      </c>
      <c r="F59" s="346" t="s">
        <v>1195</v>
      </c>
      <c r="G59" s="347"/>
      <c r="H59" s="341" t="s">
        <v>1196</v>
      </c>
      <c r="I59" s="348">
        <v>40966</v>
      </c>
      <c r="J59" s="303">
        <f t="shared" ca="1" si="3"/>
        <v>5214.9258395833313</v>
      </c>
      <c r="K59" s="346" t="s">
        <v>1109</v>
      </c>
      <c r="L59" s="306">
        <v>78540</v>
      </c>
      <c r="M59" s="346" t="s">
        <v>15</v>
      </c>
      <c r="N59" s="349">
        <v>661215684</v>
      </c>
      <c r="O59" s="349"/>
      <c r="P59" s="305" t="s">
        <v>1110</v>
      </c>
      <c r="Q59" s="305"/>
      <c r="R59" s="350"/>
      <c r="S59" s="351"/>
      <c r="T59" s="352">
        <v>44809</v>
      </c>
      <c r="U59" s="307">
        <v>280</v>
      </c>
      <c r="V59" s="358" t="s">
        <v>965</v>
      </c>
      <c r="W59" s="334">
        <v>60</v>
      </c>
      <c r="X59" s="301"/>
      <c r="Y59" s="355">
        <v>60</v>
      </c>
      <c r="Z59" s="354"/>
      <c r="AA59" s="354">
        <v>70</v>
      </c>
      <c r="AB59" s="354"/>
      <c r="AC59" s="354"/>
      <c r="AD59" s="354"/>
      <c r="AE59" s="354">
        <v>50</v>
      </c>
      <c r="AF59" s="354"/>
      <c r="AG59" s="354"/>
      <c r="AH59" s="356"/>
      <c r="AI59" s="356"/>
      <c r="AJ59" s="338">
        <v>40</v>
      </c>
      <c r="AK59" s="308">
        <f t="shared" si="4"/>
        <v>280</v>
      </c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</row>
    <row r="60" spans="1:361" s="309" customFormat="1" ht="21" customHeight="1">
      <c r="A60" s="11">
        <v>115</v>
      </c>
      <c r="B60" s="173" t="s">
        <v>15</v>
      </c>
      <c r="C60" s="173" t="s">
        <v>21</v>
      </c>
      <c r="D60" s="174" t="s">
        <v>698</v>
      </c>
      <c r="E60" s="328" t="s">
        <v>506</v>
      </c>
      <c r="F60" s="328" t="s">
        <v>507</v>
      </c>
      <c r="G60" s="329"/>
      <c r="H60" s="174" t="s">
        <v>668</v>
      </c>
      <c r="I60" s="176">
        <v>40932</v>
      </c>
      <c r="J60" s="177">
        <f t="shared" ca="1" si="3"/>
        <v>5248.9258395833313</v>
      </c>
      <c r="K60" s="328" t="s">
        <v>508</v>
      </c>
      <c r="L60" s="173">
        <v>78130</v>
      </c>
      <c r="M60" s="328" t="s">
        <v>94</v>
      </c>
      <c r="N60" s="178">
        <v>616504742</v>
      </c>
      <c r="O60" s="178">
        <v>617081294</v>
      </c>
      <c r="P60" s="357" t="s">
        <v>509</v>
      </c>
      <c r="Q60" s="460" t="s">
        <v>1160</v>
      </c>
      <c r="R60" s="258"/>
      <c r="S60" s="259"/>
      <c r="T60" s="331">
        <v>44816</v>
      </c>
      <c r="U60" s="332">
        <v>260</v>
      </c>
      <c r="V60" s="358" t="s">
        <v>965</v>
      </c>
      <c r="W60" s="334">
        <v>100</v>
      </c>
      <c r="X60" s="335"/>
      <c r="Y60" s="336">
        <v>100</v>
      </c>
      <c r="Z60" s="335"/>
      <c r="AA60" s="335">
        <v>100</v>
      </c>
      <c r="AB60" s="335"/>
      <c r="AC60" s="335"/>
      <c r="AD60" s="335"/>
      <c r="AE60" s="335"/>
      <c r="AF60" s="335"/>
      <c r="AG60" s="335"/>
      <c r="AH60" s="337"/>
      <c r="AI60" s="337"/>
      <c r="AJ60" s="337"/>
      <c r="AK60" s="339">
        <f t="shared" si="4"/>
        <v>300</v>
      </c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</row>
    <row r="61" spans="1:361" s="309" customFormat="1" ht="21" customHeight="1">
      <c r="A61" s="174">
        <v>91</v>
      </c>
      <c r="B61" s="173" t="s">
        <v>15</v>
      </c>
      <c r="C61" s="173" t="s">
        <v>21</v>
      </c>
      <c r="D61" s="174" t="s">
        <v>697</v>
      </c>
      <c r="E61" s="328" t="s">
        <v>286</v>
      </c>
      <c r="F61" s="328" t="s">
        <v>287</v>
      </c>
      <c r="G61" s="329"/>
      <c r="H61" s="174" t="s">
        <v>288</v>
      </c>
      <c r="I61" s="176">
        <v>40752</v>
      </c>
      <c r="J61" s="177">
        <f t="shared" ca="1" si="3"/>
        <v>5428.9258395833313</v>
      </c>
      <c r="K61" s="328" t="s">
        <v>290</v>
      </c>
      <c r="L61" s="173">
        <v>78510</v>
      </c>
      <c r="M61" s="328" t="s">
        <v>116</v>
      </c>
      <c r="N61" s="178"/>
      <c r="O61" s="178"/>
      <c r="P61" s="330" t="s">
        <v>289</v>
      </c>
      <c r="Q61" s="357"/>
      <c r="R61" s="258"/>
      <c r="S61" s="259"/>
      <c r="T61" s="331">
        <v>44807</v>
      </c>
      <c r="U61" s="332">
        <v>280</v>
      </c>
      <c r="V61" s="333" t="s">
        <v>958</v>
      </c>
      <c r="W61" s="334">
        <v>170</v>
      </c>
      <c r="X61" s="335"/>
      <c r="Y61" s="388"/>
      <c r="Z61" s="335"/>
      <c r="AA61" s="335"/>
      <c r="AB61" s="335"/>
      <c r="AC61" s="335"/>
      <c r="AD61" s="335"/>
      <c r="AE61" s="335">
        <v>50</v>
      </c>
      <c r="AF61" s="335">
        <v>60</v>
      </c>
      <c r="AG61" s="335"/>
      <c r="AH61" s="337"/>
      <c r="AI61" s="337"/>
      <c r="AJ61" s="337"/>
      <c r="AK61" s="339">
        <f t="shared" si="4"/>
        <v>280</v>
      </c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</row>
    <row r="62" spans="1:361" s="309" customFormat="1" ht="21" customHeight="1">
      <c r="A62" s="11">
        <v>125</v>
      </c>
      <c r="B62" s="306" t="s">
        <v>15</v>
      </c>
      <c r="C62" s="306" t="s">
        <v>21</v>
      </c>
      <c r="D62" s="300" t="s">
        <v>698</v>
      </c>
      <c r="E62" s="346" t="s">
        <v>1180</v>
      </c>
      <c r="F62" s="346" t="s">
        <v>143</v>
      </c>
      <c r="G62" s="347"/>
      <c r="H62" s="341" t="s">
        <v>1181</v>
      </c>
      <c r="I62" s="348">
        <v>40591</v>
      </c>
      <c r="J62" s="303">
        <f t="shared" ca="1" si="3"/>
        <v>5589.9258395833313</v>
      </c>
      <c r="K62" s="346" t="s">
        <v>1122</v>
      </c>
      <c r="L62" s="306">
        <v>78540</v>
      </c>
      <c r="M62" s="346" t="s">
        <v>15</v>
      </c>
      <c r="N62" s="304">
        <v>139652776</v>
      </c>
      <c r="O62" s="349"/>
      <c r="P62" s="305" t="s">
        <v>1174</v>
      </c>
      <c r="Q62" s="361"/>
      <c r="R62" s="350"/>
      <c r="S62" s="351"/>
      <c r="T62" s="352">
        <v>44816</v>
      </c>
      <c r="U62" s="307">
        <v>260</v>
      </c>
      <c r="V62" s="358" t="s">
        <v>965</v>
      </c>
      <c r="W62" s="301"/>
      <c r="X62" s="301"/>
      <c r="Y62" s="355">
        <v>260</v>
      </c>
      <c r="Z62" s="354"/>
      <c r="AA62" s="354"/>
      <c r="AB62" s="354"/>
      <c r="AC62" s="354"/>
      <c r="AD62" s="354"/>
      <c r="AE62" s="354"/>
      <c r="AF62" s="354"/>
      <c r="AG62" s="354"/>
      <c r="AH62" s="356"/>
      <c r="AI62" s="356"/>
      <c r="AJ62" s="356"/>
      <c r="AK62" s="308">
        <f>SUM(Y62:AJ62)</f>
        <v>260</v>
      </c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</row>
    <row r="63" spans="1:361" ht="21" customHeight="1">
      <c r="A63" s="174">
        <v>54</v>
      </c>
      <c r="B63" s="306" t="s">
        <v>15</v>
      </c>
      <c r="C63" s="306" t="s">
        <v>21</v>
      </c>
      <c r="D63" s="300" t="s">
        <v>698</v>
      </c>
      <c r="E63" s="346" t="s">
        <v>1046</v>
      </c>
      <c r="F63" s="346" t="s">
        <v>1047</v>
      </c>
      <c r="G63" s="347"/>
      <c r="H63" s="300" t="s">
        <v>1048</v>
      </c>
      <c r="I63" s="348">
        <v>40588</v>
      </c>
      <c r="J63" s="303">
        <f t="shared" ca="1" si="3"/>
        <v>5592.9258395833313</v>
      </c>
      <c r="K63" s="346" t="s">
        <v>1049</v>
      </c>
      <c r="L63" s="306">
        <v>78480</v>
      </c>
      <c r="M63" s="346" t="s">
        <v>36</v>
      </c>
      <c r="N63" s="349">
        <v>753951750</v>
      </c>
      <c r="O63" s="349">
        <v>753257725</v>
      </c>
      <c r="P63" s="305" t="s">
        <v>1050</v>
      </c>
      <c r="Q63" s="361"/>
      <c r="R63" s="350"/>
      <c r="S63" s="351"/>
      <c r="T63" s="352">
        <v>44816</v>
      </c>
      <c r="U63" s="307">
        <v>280</v>
      </c>
      <c r="V63" s="353" t="s">
        <v>958</v>
      </c>
      <c r="W63" s="334">
        <v>280</v>
      </c>
      <c r="X63" s="301"/>
      <c r="Y63" s="355"/>
      <c r="Z63" s="354"/>
      <c r="AA63" s="354"/>
      <c r="AB63" s="354"/>
      <c r="AC63" s="354"/>
      <c r="AD63" s="354"/>
      <c r="AE63" s="354"/>
      <c r="AF63" s="354"/>
      <c r="AG63" s="354"/>
      <c r="AH63" s="356"/>
      <c r="AI63" s="356"/>
      <c r="AJ63" s="356"/>
      <c r="AK63" s="308">
        <f t="shared" ref="AK63:AK70" si="5">SUM(W63:AJ63)</f>
        <v>280</v>
      </c>
    </row>
    <row r="64" spans="1:361" ht="21" customHeight="1">
      <c r="A64" s="11">
        <v>112</v>
      </c>
      <c r="B64" s="306" t="s">
        <v>15</v>
      </c>
      <c r="C64" s="306" t="s">
        <v>21</v>
      </c>
      <c r="D64" s="300" t="s">
        <v>697</v>
      </c>
      <c r="E64" s="346" t="s">
        <v>1151</v>
      </c>
      <c r="F64" s="346" t="s">
        <v>1152</v>
      </c>
      <c r="G64" s="347"/>
      <c r="H64" s="300" t="s">
        <v>1153</v>
      </c>
      <c r="I64" s="348">
        <v>40571</v>
      </c>
      <c r="J64" s="303">
        <f t="shared" ca="1" si="3"/>
        <v>5609.9258395833313</v>
      </c>
      <c r="K64" s="346" t="s">
        <v>1154</v>
      </c>
      <c r="L64" s="306">
        <v>78480</v>
      </c>
      <c r="M64" s="346" t="s">
        <v>36</v>
      </c>
      <c r="N64" s="349">
        <v>610722284</v>
      </c>
      <c r="O64" s="349"/>
      <c r="P64" s="305" t="s">
        <v>1155</v>
      </c>
      <c r="Q64" s="361"/>
      <c r="R64" s="350"/>
      <c r="S64" s="351"/>
      <c r="T64" s="352">
        <v>44825</v>
      </c>
      <c r="U64" s="307">
        <v>280</v>
      </c>
      <c r="V64" s="358" t="s">
        <v>965</v>
      </c>
      <c r="W64" s="334">
        <v>140</v>
      </c>
      <c r="X64" s="301"/>
      <c r="Y64" s="355">
        <v>140</v>
      </c>
      <c r="Z64" s="354"/>
      <c r="AA64" s="354"/>
      <c r="AB64" s="354"/>
      <c r="AC64" s="354"/>
      <c r="AD64" s="354"/>
      <c r="AE64" s="354"/>
      <c r="AF64" s="354"/>
      <c r="AG64" s="354"/>
      <c r="AH64" s="356"/>
      <c r="AI64" s="356"/>
      <c r="AJ64" s="356"/>
      <c r="AK64" s="308">
        <f t="shared" si="5"/>
        <v>280</v>
      </c>
      <c r="BN64" s="309"/>
      <c r="BO64" s="309"/>
      <c r="BP64" s="309"/>
      <c r="BQ64" s="309"/>
      <c r="BR64" s="309"/>
      <c r="BS64" s="309"/>
      <c r="BT64" s="309"/>
      <c r="BU64" s="309"/>
      <c r="BV64" s="309"/>
      <c r="BW64" s="309"/>
      <c r="BX64" s="309"/>
      <c r="BY64" s="309"/>
      <c r="BZ64" s="309"/>
      <c r="CA64" s="309"/>
      <c r="CB64" s="309"/>
      <c r="CC64" s="309"/>
      <c r="CD64" s="309"/>
      <c r="CE64" s="309"/>
      <c r="CF64" s="309"/>
      <c r="CG64" s="309"/>
      <c r="CH64" s="309"/>
      <c r="CI64" s="309"/>
      <c r="CJ64" s="309"/>
      <c r="CK64" s="309"/>
      <c r="CL64" s="309"/>
      <c r="CM64" s="309"/>
      <c r="CN64" s="309"/>
      <c r="CO64" s="309"/>
      <c r="CP64" s="309"/>
      <c r="CQ64" s="309"/>
      <c r="CR64" s="309"/>
      <c r="CS64" s="309"/>
      <c r="CT64" s="309"/>
      <c r="CU64" s="309"/>
      <c r="CV64" s="309"/>
      <c r="CW64" s="309"/>
      <c r="CX64" s="309"/>
      <c r="CY64" s="309"/>
      <c r="CZ64" s="309"/>
      <c r="DA64" s="309"/>
      <c r="DB64" s="309"/>
      <c r="DC64" s="309"/>
      <c r="DD64" s="309"/>
      <c r="DE64" s="309"/>
      <c r="DF64" s="309"/>
      <c r="DG64" s="309"/>
      <c r="DH64" s="309"/>
      <c r="DI64" s="309"/>
      <c r="DJ64" s="309"/>
      <c r="DK64" s="309"/>
      <c r="DL64" s="309"/>
      <c r="DM64" s="309"/>
      <c r="DN64" s="309"/>
      <c r="DO64" s="309"/>
      <c r="DP64" s="309"/>
      <c r="DQ64" s="309"/>
      <c r="DR64" s="309"/>
      <c r="DS64" s="309"/>
      <c r="DT64" s="309"/>
      <c r="DU64" s="309"/>
      <c r="DV64" s="309"/>
      <c r="DW64" s="309"/>
      <c r="DX64" s="309"/>
      <c r="DY64" s="309"/>
      <c r="DZ64" s="309"/>
      <c r="EA64" s="309"/>
      <c r="EB64" s="309"/>
      <c r="EC64" s="309"/>
      <c r="ED64" s="309"/>
      <c r="EE64" s="309"/>
      <c r="EF64" s="309"/>
      <c r="EG64" s="309"/>
      <c r="EH64" s="309"/>
      <c r="EI64" s="309"/>
      <c r="EJ64" s="309"/>
      <c r="EK64" s="309"/>
      <c r="EL64" s="309"/>
      <c r="EM64" s="309"/>
      <c r="EN64" s="309"/>
      <c r="EO64" s="309"/>
      <c r="EP64" s="309"/>
      <c r="EQ64" s="309"/>
      <c r="ER64" s="309"/>
      <c r="ES64" s="309"/>
      <c r="ET64" s="309"/>
      <c r="EU64" s="309"/>
      <c r="EV64" s="309"/>
      <c r="EW64" s="309"/>
      <c r="EX64" s="309"/>
      <c r="EY64" s="309"/>
      <c r="EZ64" s="309"/>
      <c r="FA64" s="309"/>
      <c r="FB64" s="309"/>
      <c r="FC64" s="309"/>
      <c r="FD64" s="309"/>
      <c r="FE64" s="309"/>
      <c r="FF64" s="309"/>
      <c r="FG64" s="309"/>
      <c r="FH64" s="309"/>
      <c r="FI64" s="309"/>
      <c r="FJ64" s="309"/>
      <c r="FK64" s="309"/>
      <c r="FL64" s="309"/>
      <c r="FM64" s="309"/>
      <c r="FN64" s="309"/>
      <c r="FO64" s="309"/>
      <c r="FP64" s="309"/>
      <c r="FQ64" s="309"/>
      <c r="FR64" s="309"/>
      <c r="FS64" s="309"/>
      <c r="FT64" s="309"/>
      <c r="FU64" s="309"/>
      <c r="FV64" s="309"/>
      <c r="FW64" s="309"/>
      <c r="FX64" s="309"/>
      <c r="FY64" s="309"/>
      <c r="FZ64" s="309"/>
      <c r="GA64" s="309"/>
      <c r="GB64" s="309"/>
      <c r="GC64" s="309"/>
      <c r="GD64" s="309"/>
      <c r="GE64" s="309"/>
      <c r="GF64" s="309"/>
      <c r="GG64" s="309"/>
      <c r="GH64" s="309"/>
      <c r="GI64" s="309"/>
      <c r="GJ64" s="309"/>
      <c r="GK64" s="309"/>
      <c r="GL64" s="309"/>
      <c r="GM64" s="309"/>
      <c r="GN64" s="309"/>
      <c r="GO64" s="309"/>
      <c r="GP64" s="309"/>
      <c r="GQ64" s="309"/>
      <c r="GR64" s="309"/>
      <c r="GS64" s="309"/>
      <c r="GT64" s="309"/>
      <c r="GU64" s="309"/>
      <c r="GV64" s="309"/>
      <c r="GW64" s="309"/>
      <c r="GX64" s="309"/>
      <c r="GY64" s="309"/>
      <c r="GZ64" s="309"/>
      <c r="HA64" s="309"/>
      <c r="HB64" s="309"/>
      <c r="HC64" s="309"/>
      <c r="HD64" s="309"/>
      <c r="HE64" s="309"/>
      <c r="HF64" s="309"/>
      <c r="HG64" s="309"/>
      <c r="HH64" s="309"/>
      <c r="HI64" s="309"/>
      <c r="HJ64" s="309"/>
      <c r="HK64" s="309"/>
      <c r="HL64" s="309"/>
      <c r="HM64" s="309"/>
      <c r="HN64" s="309"/>
      <c r="HO64" s="309"/>
      <c r="HP64" s="309"/>
      <c r="HQ64" s="309"/>
      <c r="HR64" s="309"/>
      <c r="HS64" s="309"/>
      <c r="HT64" s="309"/>
      <c r="HU64" s="309"/>
      <c r="HV64" s="309"/>
      <c r="HW64" s="309"/>
      <c r="HX64" s="309"/>
      <c r="HY64" s="309"/>
      <c r="HZ64" s="309"/>
      <c r="IA64" s="309"/>
      <c r="IB64" s="309"/>
      <c r="IC64" s="309"/>
      <c r="ID64" s="309"/>
      <c r="IE64" s="309"/>
      <c r="IF64" s="309"/>
      <c r="IG64" s="309"/>
      <c r="IH64" s="309"/>
      <c r="II64" s="309"/>
      <c r="IJ64" s="309"/>
      <c r="IK64" s="309"/>
      <c r="IL64" s="309"/>
      <c r="IM64" s="309"/>
      <c r="IN64" s="309"/>
      <c r="IO64" s="309"/>
      <c r="IP64" s="309"/>
      <c r="IQ64" s="309"/>
      <c r="IR64" s="309"/>
      <c r="IS64" s="309"/>
      <c r="IT64" s="309"/>
      <c r="IU64" s="309"/>
      <c r="IV64" s="309"/>
      <c r="IW64" s="309"/>
      <c r="IX64" s="309"/>
      <c r="IY64" s="309"/>
      <c r="IZ64" s="309"/>
      <c r="JA64" s="309"/>
      <c r="JB64" s="309"/>
      <c r="JC64" s="309"/>
      <c r="JD64" s="309"/>
      <c r="JE64" s="309"/>
      <c r="JF64" s="309"/>
      <c r="JG64" s="309"/>
      <c r="JH64" s="309"/>
      <c r="JI64" s="309"/>
      <c r="JJ64" s="309"/>
      <c r="JK64" s="309"/>
      <c r="JL64" s="309"/>
      <c r="JM64" s="309"/>
      <c r="JN64" s="309"/>
      <c r="JO64" s="309"/>
      <c r="JP64" s="309"/>
      <c r="JQ64" s="309"/>
      <c r="JR64" s="309"/>
      <c r="JS64" s="309"/>
      <c r="JT64" s="309"/>
      <c r="JU64" s="309"/>
      <c r="JV64" s="309"/>
      <c r="JW64" s="309"/>
      <c r="JX64" s="309"/>
      <c r="JY64" s="309"/>
      <c r="JZ64" s="309"/>
      <c r="KA64" s="309"/>
      <c r="KB64" s="309"/>
      <c r="KC64" s="309"/>
      <c r="KD64" s="309"/>
      <c r="KE64" s="309"/>
      <c r="KF64" s="309"/>
      <c r="KG64" s="309"/>
      <c r="KH64" s="309"/>
      <c r="KI64" s="309"/>
      <c r="KJ64" s="309"/>
      <c r="KK64" s="309"/>
      <c r="KL64" s="309"/>
      <c r="KM64" s="309"/>
      <c r="KN64" s="309"/>
      <c r="KO64" s="309"/>
      <c r="KP64" s="309"/>
      <c r="KQ64" s="309"/>
      <c r="KR64" s="309"/>
      <c r="KS64" s="309"/>
      <c r="KT64" s="309"/>
      <c r="KU64" s="309"/>
      <c r="KV64" s="309"/>
      <c r="KW64" s="309"/>
      <c r="KX64" s="309"/>
      <c r="KY64" s="309"/>
      <c r="KZ64" s="309"/>
      <c r="LA64" s="309"/>
      <c r="LB64" s="309"/>
      <c r="LC64" s="309"/>
      <c r="LD64" s="309"/>
      <c r="LE64" s="309"/>
      <c r="LF64" s="309"/>
      <c r="LG64" s="309"/>
      <c r="LH64" s="309"/>
      <c r="LI64" s="309"/>
      <c r="LJ64" s="309"/>
      <c r="LK64" s="309"/>
      <c r="LL64" s="309"/>
      <c r="LM64" s="309"/>
      <c r="LN64" s="309"/>
      <c r="LO64" s="309"/>
      <c r="LP64" s="309"/>
      <c r="LQ64" s="309"/>
      <c r="LR64" s="309"/>
      <c r="LS64" s="309"/>
      <c r="LT64" s="309"/>
      <c r="LU64" s="309"/>
      <c r="LV64" s="309"/>
      <c r="LW64" s="309"/>
      <c r="LX64" s="309"/>
      <c r="LY64" s="309"/>
      <c r="LZ64" s="309"/>
      <c r="MA64" s="309"/>
      <c r="MB64" s="309"/>
      <c r="MC64" s="309"/>
      <c r="MD64" s="309"/>
      <c r="ME64" s="309"/>
      <c r="MF64" s="309"/>
      <c r="MG64" s="309"/>
      <c r="MH64" s="309"/>
      <c r="MI64" s="309"/>
      <c r="MJ64" s="309"/>
      <c r="MK64" s="309"/>
      <c r="ML64" s="309"/>
      <c r="MM64" s="309"/>
      <c r="MN64" s="309"/>
      <c r="MO64" s="309"/>
      <c r="MP64" s="309"/>
      <c r="MQ64" s="309"/>
      <c r="MR64" s="309"/>
      <c r="MS64" s="309"/>
      <c r="MT64" s="309"/>
      <c r="MU64" s="309"/>
      <c r="MV64" s="309"/>
      <c r="MW64" s="309"/>
    </row>
    <row r="65" spans="1:361" ht="21" customHeight="1">
      <c r="A65" s="174">
        <v>59</v>
      </c>
      <c r="B65" s="306" t="s">
        <v>15</v>
      </c>
      <c r="C65" s="306" t="s">
        <v>971</v>
      </c>
      <c r="D65" s="300" t="s">
        <v>698</v>
      </c>
      <c r="E65" s="346" t="s">
        <v>1060</v>
      </c>
      <c r="F65" s="346" t="s">
        <v>1061</v>
      </c>
      <c r="G65" s="347"/>
      <c r="H65" s="300" t="s">
        <v>1062</v>
      </c>
      <c r="I65" s="348">
        <v>40522</v>
      </c>
      <c r="J65" s="303">
        <f t="shared" ca="1" si="3"/>
        <v>5658.9258395833313</v>
      </c>
      <c r="K65" s="346" t="s">
        <v>1063</v>
      </c>
      <c r="L65" s="306">
        <v>78510</v>
      </c>
      <c r="M65" s="346" t="s">
        <v>149</v>
      </c>
      <c r="N65" s="349">
        <v>649510538</v>
      </c>
      <c r="O65" s="349"/>
      <c r="P65" s="305" t="s">
        <v>1064</v>
      </c>
      <c r="Q65" s="361"/>
      <c r="R65" s="350"/>
      <c r="S65" s="351"/>
      <c r="T65" s="352">
        <v>44823</v>
      </c>
      <c r="U65" s="307">
        <v>300</v>
      </c>
      <c r="V65" s="353" t="s">
        <v>958</v>
      </c>
      <c r="W65" s="354"/>
      <c r="X65" s="334">
        <v>100</v>
      </c>
      <c r="Y65" s="355"/>
      <c r="Z65" s="354">
        <v>100</v>
      </c>
      <c r="AA65" s="354"/>
      <c r="AB65" s="354">
        <v>100</v>
      </c>
      <c r="AC65" s="354"/>
      <c r="AD65" s="354"/>
      <c r="AE65" s="354"/>
      <c r="AF65" s="354"/>
      <c r="AG65" s="354"/>
      <c r="AH65" s="356"/>
      <c r="AI65" s="356"/>
      <c r="AJ65" s="356"/>
      <c r="AK65" s="308">
        <f t="shared" si="5"/>
        <v>300</v>
      </c>
      <c r="BN65" s="309"/>
      <c r="BO65" s="309"/>
      <c r="BP65" s="309"/>
      <c r="BQ65" s="309"/>
      <c r="BR65" s="309"/>
      <c r="BS65" s="309"/>
      <c r="BT65" s="309"/>
      <c r="BU65" s="309"/>
      <c r="BV65" s="309"/>
      <c r="BW65" s="309"/>
      <c r="BX65" s="309"/>
      <c r="BY65" s="309"/>
      <c r="BZ65" s="309"/>
      <c r="CA65" s="309"/>
      <c r="CB65" s="309"/>
      <c r="CC65" s="309"/>
      <c r="CD65" s="309"/>
      <c r="CE65" s="309"/>
      <c r="CF65" s="309"/>
      <c r="CG65" s="309"/>
      <c r="CH65" s="309"/>
      <c r="CI65" s="309"/>
      <c r="CJ65" s="309"/>
      <c r="CK65" s="309"/>
      <c r="CL65" s="309"/>
      <c r="CM65" s="309"/>
      <c r="CN65" s="309"/>
      <c r="CO65" s="309"/>
      <c r="CP65" s="309"/>
      <c r="CQ65" s="309"/>
      <c r="CR65" s="309"/>
      <c r="CS65" s="309"/>
      <c r="CT65" s="309"/>
      <c r="CU65" s="309"/>
      <c r="CV65" s="309"/>
      <c r="CW65" s="309"/>
      <c r="CX65" s="309"/>
      <c r="CY65" s="309"/>
      <c r="CZ65" s="309"/>
      <c r="DA65" s="309"/>
      <c r="DB65" s="309"/>
      <c r="DC65" s="309"/>
      <c r="DD65" s="309"/>
      <c r="DE65" s="309"/>
      <c r="DF65" s="309"/>
      <c r="DG65" s="309"/>
      <c r="DH65" s="309"/>
      <c r="DI65" s="309"/>
      <c r="DJ65" s="309"/>
      <c r="DK65" s="309"/>
      <c r="DL65" s="309"/>
      <c r="DM65" s="309"/>
      <c r="DN65" s="309"/>
      <c r="DO65" s="309"/>
      <c r="DP65" s="309"/>
      <c r="DQ65" s="309"/>
      <c r="DR65" s="309"/>
      <c r="DS65" s="309"/>
      <c r="DT65" s="309"/>
      <c r="DU65" s="309"/>
      <c r="DV65" s="309"/>
      <c r="DW65" s="309"/>
      <c r="DX65" s="309"/>
      <c r="DY65" s="309"/>
      <c r="DZ65" s="309"/>
      <c r="EA65" s="309"/>
      <c r="EB65" s="309"/>
      <c r="EC65" s="309"/>
      <c r="ED65" s="309"/>
      <c r="EE65" s="309"/>
      <c r="EF65" s="309"/>
      <c r="EG65" s="309"/>
      <c r="EH65" s="309"/>
      <c r="EI65" s="309"/>
      <c r="EJ65" s="309"/>
      <c r="EK65" s="309"/>
      <c r="EL65" s="309"/>
      <c r="EM65" s="309"/>
      <c r="EN65" s="309"/>
      <c r="EO65" s="309"/>
      <c r="EP65" s="309"/>
      <c r="EQ65" s="309"/>
      <c r="ER65" s="309"/>
      <c r="ES65" s="309"/>
      <c r="ET65" s="309"/>
      <c r="EU65" s="309"/>
      <c r="EV65" s="309"/>
      <c r="EW65" s="309"/>
      <c r="EX65" s="309"/>
      <c r="EY65" s="309"/>
      <c r="EZ65" s="309"/>
      <c r="FA65" s="309"/>
      <c r="FB65" s="309"/>
      <c r="FC65" s="309"/>
      <c r="FD65" s="309"/>
      <c r="FE65" s="309"/>
      <c r="FF65" s="309"/>
      <c r="FG65" s="309"/>
      <c r="FH65" s="309"/>
      <c r="FI65" s="309"/>
      <c r="FJ65" s="309"/>
      <c r="FK65" s="309"/>
      <c r="FL65" s="309"/>
      <c r="FM65" s="309"/>
      <c r="FN65" s="309"/>
      <c r="FO65" s="309"/>
      <c r="FP65" s="309"/>
      <c r="FQ65" s="309"/>
      <c r="FR65" s="309"/>
      <c r="FS65" s="309"/>
      <c r="FT65" s="309"/>
      <c r="FU65" s="309"/>
      <c r="FV65" s="309"/>
      <c r="FW65" s="309"/>
      <c r="FX65" s="309"/>
      <c r="FY65" s="309"/>
      <c r="FZ65" s="309"/>
      <c r="GA65" s="309"/>
      <c r="GB65" s="309"/>
      <c r="GC65" s="309"/>
      <c r="GD65" s="309"/>
      <c r="GE65" s="309"/>
      <c r="GF65" s="309"/>
      <c r="GG65" s="309"/>
      <c r="GH65" s="309"/>
      <c r="GI65" s="309"/>
      <c r="GJ65" s="309"/>
      <c r="GK65" s="309"/>
      <c r="GL65" s="309"/>
      <c r="GM65" s="309"/>
      <c r="GN65" s="309"/>
      <c r="GO65" s="309"/>
      <c r="GP65" s="309"/>
      <c r="GQ65" s="309"/>
      <c r="GR65" s="309"/>
      <c r="GS65" s="309"/>
      <c r="GT65" s="309"/>
      <c r="GU65" s="309"/>
      <c r="GV65" s="309"/>
      <c r="GW65" s="309"/>
      <c r="GX65" s="309"/>
      <c r="GY65" s="309"/>
      <c r="GZ65" s="309"/>
      <c r="HA65" s="309"/>
      <c r="HB65" s="309"/>
      <c r="HC65" s="309"/>
      <c r="HD65" s="309"/>
      <c r="HE65" s="309"/>
      <c r="HF65" s="309"/>
      <c r="HG65" s="309"/>
      <c r="HH65" s="309"/>
      <c r="HI65" s="309"/>
      <c r="HJ65" s="309"/>
      <c r="HK65" s="309"/>
      <c r="HL65" s="309"/>
      <c r="HM65" s="309"/>
      <c r="HN65" s="309"/>
      <c r="HO65" s="309"/>
      <c r="HP65" s="309"/>
      <c r="HQ65" s="309"/>
      <c r="HR65" s="309"/>
      <c r="HS65" s="309"/>
      <c r="HT65" s="309"/>
      <c r="HU65" s="309"/>
      <c r="HV65" s="309"/>
      <c r="HW65" s="309"/>
      <c r="HX65" s="309"/>
      <c r="HY65" s="309"/>
      <c r="HZ65" s="309"/>
      <c r="IA65" s="309"/>
      <c r="IB65" s="309"/>
      <c r="IC65" s="309"/>
      <c r="ID65" s="309"/>
      <c r="IE65" s="309"/>
      <c r="IF65" s="309"/>
      <c r="IG65" s="309"/>
      <c r="IH65" s="309"/>
      <c r="II65" s="309"/>
      <c r="IJ65" s="309"/>
      <c r="IK65" s="309"/>
      <c r="IL65" s="309"/>
      <c r="IM65" s="309"/>
      <c r="IN65" s="309"/>
      <c r="IO65" s="309"/>
      <c r="IP65" s="309"/>
      <c r="IQ65" s="309"/>
      <c r="IR65" s="309"/>
      <c r="IS65" s="309"/>
      <c r="IT65" s="309"/>
      <c r="IU65" s="309"/>
      <c r="IV65" s="309"/>
      <c r="IW65" s="309"/>
      <c r="IX65" s="309"/>
      <c r="IY65" s="309"/>
      <c r="IZ65" s="309"/>
      <c r="JA65" s="309"/>
      <c r="JB65" s="309"/>
      <c r="JC65" s="309"/>
      <c r="JD65" s="309"/>
      <c r="JE65" s="309"/>
      <c r="JF65" s="309"/>
      <c r="JG65" s="309"/>
      <c r="JH65" s="309"/>
      <c r="JI65" s="309"/>
      <c r="JJ65" s="309"/>
      <c r="JK65" s="309"/>
      <c r="JL65" s="309"/>
      <c r="JM65" s="309"/>
      <c r="JN65" s="309"/>
      <c r="JO65" s="309"/>
      <c r="JP65" s="309"/>
      <c r="JQ65" s="309"/>
      <c r="JR65" s="309"/>
      <c r="JS65" s="309"/>
      <c r="JT65" s="309"/>
      <c r="JU65" s="309"/>
      <c r="JV65" s="309"/>
      <c r="JW65" s="309"/>
      <c r="JX65" s="309"/>
      <c r="JY65" s="309"/>
      <c r="JZ65" s="309"/>
      <c r="KA65" s="309"/>
      <c r="KB65" s="309"/>
      <c r="KC65" s="309"/>
      <c r="KD65" s="309"/>
      <c r="KE65" s="309"/>
      <c r="KF65" s="309"/>
      <c r="KG65" s="309"/>
      <c r="KH65" s="309"/>
      <c r="KI65" s="309"/>
      <c r="KJ65" s="309"/>
      <c r="KK65" s="309"/>
      <c r="KL65" s="309"/>
      <c r="KM65" s="309"/>
      <c r="KN65" s="309"/>
      <c r="KO65" s="309"/>
      <c r="KP65" s="309"/>
      <c r="KQ65" s="309"/>
      <c r="KR65" s="309"/>
      <c r="KS65" s="309"/>
      <c r="KT65" s="309"/>
      <c r="KU65" s="309"/>
      <c r="KV65" s="309"/>
      <c r="KW65" s="309"/>
      <c r="KX65" s="309"/>
      <c r="KY65" s="309"/>
      <c r="KZ65" s="309"/>
      <c r="LA65" s="309"/>
      <c r="LB65" s="309"/>
      <c r="LC65" s="309"/>
      <c r="LD65" s="309"/>
      <c r="LE65" s="309"/>
      <c r="LF65" s="309"/>
      <c r="LG65" s="309"/>
      <c r="LH65" s="309"/>
      <c r="LI65" s="309"/>
      <c r="LJ65" s="309"/>
      <c r="LK65" s="309"/>
      <c r="LL65" s="309"/>
      <c r="LM65" s="309"/>
      <c r="LN65" s="309"/>
      <c r="LO65" s="309"/>
      <c r="LP65" s="309"/>
      <c r="LQ65" s="309"/>
      <c r="LR65" s="309"/>
      <c r="LS65" s="309"/>
      <c r="LT65" s="309"/>
      <c r="LU65" s="309"/>
      <c r="LV65" s="309"/>
      <c r="LW65" s="309"/>
      <c r="LX65" s="309"/>
      <c r="LY65" s="309"/>
      <c r="LZ65" s="309"/>
      <c r="MA65" s="309"/>
      <c r="MB65" s="309"/>
      <c r="MC65" s="309"/>
      <c r="MD65" s="309"/>
      <c r="ME65" s="309"/>
      <c r="MF65" s="309"/>
      <c r="MG65" s="309"/>
      <c r="MH65" s="309"/>
      <c r="MI65" s="309"/>
      <c r="MJ65" s="309"/>
      <c r="MK65" s="309"/>
      <c r="ML65" s="309"/>
      <c r="MM65" s="309"/>
      <c r="MN65" s="309"/>
      <c r="MO65" s="309"/>
      <c r="MP65" s="309"/>
      <c r="MQ65" s="309"/>
      <c r="MR65" s="309"/>
      <c r="MS65" s="309"/>
      <c r="MT65" s="309"/>
      <c r="MU65" s="309"/>
      <c r="MV65" s="309"/>
      <c r="MW65" s="309"/>
    </row>
    <row r="66" spans="1:361" ht="21" customHeight="1">
      <c r="A66" s="11">
        <v>20</v>
      </c>
      <c r="B66" s="173" t="s">
        <v>15</v>
      </c>
      <c r="C66" s="173" t="s">
        <v>21</v>
      </c>
      <c r="D66" s="174" t="s">
        <v>698</v>
      </c>
      <c r="E66" s="328" t="s">
        <v>335</v>
      </c>
      <c r="F66" s="328" t="s">
        <v>336</v>
      </c>
      <c r="G66" s="329"/>
      <c r="H66" s="174" t="s">
        <v>584</v>
      </c>
      <c r="I66" s="176">
        <v>40360</v>
      </c>
      <c r="J66" s="177">
        <f t="shared" ca="1" si="3"/>
        <v>5820.9258395833313</v>
      </c>
      <c r="K66" s="328" t="s">
        <v>332</v>
      </c>
      <c r="L66" s="173">
        <v>78540</v>
      </c>
      <c r="M66" s="328" t="s">
        <v>15</v>
      </c>
      <c r="N66" s="178">
        <v>695223982</v>
      </c>
      <c r="O66" s="178" t="s">
        <v>333</v>
      </c>
      <c r="P66" s="357" t="s">
        <v>334</v>
      </c>
      <c r="Q66" s="357"/>
      <c r="R66" s="258" t="s">
        <v>876</v>
      </c>
      <c r="S66" s="259">
        <v>60</v>
      </c>
      <c r="T66" s="331">
        <v>44816</v>
      </c>
      <c r="U66" s="332">
        <v>285</v>
      </c>
      <c r="V66" s="333" t="s">
        <v>958</v>
      </c>
      <c r="W66" s="335"/>
      <c r="X66" s="335"/>
      <c r="Y66" s="336"/>
      <c r="Z66" s="335"/>
      <c r="AA66" s="335"/>
      <c r="AB66" s="335"/>
      <c r="AC66" s="335"/>
      <c r="AD66" s="335"/>
      <c r="AE66" s="335"/>
      <c r="AF66" s="335"/>
      <c r="AG66" s="335">
        <v>285</v>
      </c>
      <c r="AH66" s="337"/>
      <c r="AI66" s="337"/>
      <c r="AJ66" s="337"/>
      <c r="AK66" s="339">
        <f t="shared" si="5"/>
        <v>285</v>
      </c>
    </row>
    <row r="67" spans="1:361" ht="21" customHeight="1">
      <c r="A67" s="174">
        <v>108</v>
      </c>
      <c r="B67" s="173" t="s">
        <v>15</v>
      </c>
      <c r="C67" s="173" t="s">
        <v>21</v>
      </c>
      <c r="D67" s="174" t="s">
        <v>698</v>
      </c>
      <c r="E67" s="328" t="s">
        <v>294</v>
      </c>
      <c r="F67" s="328" t="s">
        <v>298</v>
      </c>
      <c r="G67" s="329"/>
      <c r="H67" s="174" t="s">
        <v>664</v>
      </c>
      <c r="I67" s="176">
        <v>40251</v>
      </c>
      <c r="J67" s="177">
        <f t="shared" ref="J67:J98" ca="1" si="6">I$1-I67</f>
        <v>5929.9258395833313</v>
      </c>
      <c r="K67" s="328" t="s">
        <v>296</v>
      </c>
      <c r="L67" s="173">
        <v>78480</v>
      </c>
      <c r="M67" s="328" t="s">
        <v>36</v>
      </c>
      <c r="N67" s="178">
        <v>682484978</v>
      </c>
      <c r="O67" s="178">
        <v>673371401</v>
      </c>
      <c r="P67" s="357" t="s">
        <v>297</v>
      </c>
      <c r="Q67" s="357"/>
      <c r="R67" s="258"/>
      <c r="S67" s="259"/>
      <c r="T67" s="331">
        <v>44807</v>
      </c>
      <c r="U67" s="332">
        <v>280</v>
      </c>
      <c r="V67" s="333" t="s">
        <v>958</v>
      </c>
      <c r="W67" s="334">
        <v>280</v>
      </c>
      <c r="X67" s="335"/>
      <c r="Y67" s="336"/>
      <c r="Z67" s="335"/>
      <c r="AA67" s="335"/>
      <c r="AB67" s="335"/>
      <c r="AC67" s="335"/>
      <c r="AD67" s="335"/>
      <c r="AE67" s="335"/>
      <c r="AF67" s="335"/>
      <c r="AG67" s="335"/>
      <c r="AH67" s="337"/>
      <c r="AI67" s="337"/>
      <c r="AJ67" s="337"/>
      <c r="AK67" s="339">
        <f t="shared" si="5"/>
        <v>280</v>
      </c>
    </row>
    <row r="68" spans="1:361" s="309" customFormat="1" ht="21" customHeight="1">
      <c r="A68" s="11">
        <v>75</v>
      </c>
      <c r="B68" s="173" t="s">
        <v>15</v>
      </c>
      <c r="C68" s="173" t="s">
        <v>21</v>
      </c>
      <c r="D68" s="174" t="s">
        <v>698</v>
      </c>
      <c r="E68" s="328" t="s">
        <v>363</v>
      </c>
      <c r="F68" s="328" t="s">
        <v>774</v>
      </c>
      <c r="G68" s="329"/>
      <c r="H68" s="11" t="s">
        <v>775</v>
      </c>
      <c r="I68" s="176">
        <v>40247</v>
      </c>
      <c r="J68" s="177">
        <f t="shared" ca="1" si="6"/>
        <v>5933.9258395833313</v>
      </c>
      <c r="K68" s="328" t="s">
        <v>366</v>
      </c>
      <c r="L68" s="173">
        <v>78540</v>
      </c>
      <c r="M68" s="328" t="s">
        <v>15</v>
      </c>
      <c r="N68" s="178">
        <v>685504956</v>
      </c>
      <c r="O68" s="178">
        <v>674624219</v>
      </c>
      <c r="P68" s="357" t="s">
        <v>367</v>
      </c>
      <c r="Q68" s="357"/>
      <c r="R68" s="258"/>
      <c r="S68" s="259"/>
      <c r="T68" s="331">
        <v>44807</v>
      </c>
      <c r="U68" s="332">
        <v>260</v>
      </c>
      <c r="V68" s="333" t="s">
        <v>958</v>
      </c>
      <c r="W68" s="334">
        <v>100</v>
      </c>
      <c r="X68" s="335"/>
      <c r="Y68" s="388">
        <v>100</v>
      </c>
      <c r="Z68" s="474"/>
      <c r="AA68" s="335"/>
      <c r="AB68" s="335"/>
      <c r="AC68" s="335"/>
      <c r="AD68" s="335"/>
      <c r="AE68" s="335"/>
      <c r="AF68" s="335">
        <v>60</v>
      </c>
      <c r="AG68" s="335"/>
      <c r="AH68" s="337"/>
      <c r="AI68" s="337"/>
      <c r="AJ68" s="337"/>
      <c r="AK68" s="339">
        <f t="shared" si="5"/>
        <v>260</v>
      </c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</row>
    <row r="69" spans="1:361" s="389" customFormat="1" ht="21" customHeight="1">
      <c r="A69" s="174">
        <v>83</v>
      </c>
      <c r="B69" s="173" t="s">
        <v>15</v>
      </c>
      <c r="C69" s="173" t="s">
        <v>21</v>
      </c>
      <c r="D69" s="174" t="s">
        <v>698</v>
      </c>
      <c r="E69" s="328" t="s">
        <v>159</v>
      </c>
      <c r="F69" s="328" t="s">
        <v>160</v>
      </c>
      <c r="G69" s="329"/>
      <c r="H69" s="174" t="s">
        <v>633</v>
      </c>
      <c r="I69" s="176">
        <v>40207</v>
      </c>
      <c r="J69" s="177">
        <f t="shared" ca="1" si="6"/>
        <v>5973.9258395833313</v>
      </c>
      <c r="K69" s="328" t="s">
        <v>161</v>
      </c>
      <c r="L69" s="173">
        <v>78130</v>
      </c>
      <c r="M69" s="328" t="s">
        <v>94</v>
      </c>
      <c r="N69" s="178">
        <v>671140483</v>
      </c>
      <c r="O69" s="178"/>
      <c r="P69" s="357" t="s">
        <v>164</v>
      </c>
      <c r="Q69" s="357"/>
      <c r="R69" s="258" t="s">
        <v>876</v>
      </c>
      <c r="S69" s="259">
        <v>0</v>
      </c>
      <c r="T69" s="331">
        <v>44816</v>
      </c>
      <c r="U69" s="332">
        <v>280</v>
      </c>
      <c r="V69" s="358" t="s">
        <v>965</v>
      </c>
      <c r="W69" s="334">
        <v>220</v>
      </c>
      <c r="X69" s="335"/>
      <c r="Y69" s="336"/>
      <c r="Z69" s="335"/>
      <c r="AA69" s="335"/>
      <c r="AB69" s="335"/>
      <c r="AC69" s="335"/>
      <c r="AD69" s="335"/>
      <c r="AE69" s="335"/>
      <c r="AF69" s="335">
        <v>60</v>
      </c>
      <c r="AG69" s="335"/>
      <c r="AH69" s="337"/>
      <c r="AI69" s="337"/>
      <c r="AJ69" s="337"/>
      <c r="AK69" s="339">
        <f t="shared" si="5"/>
        <v>280</v>
      </c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</row>
    <row r="70" spans="1:361" ht="21" customHeight="1">
      <c r="A70" s="11">
        <v>9</v>
      </c>
      <c r="B70" s="173" t="s">
        <v>15</v>
      </c>
      <c r="C70" s="173" t="s">
        <v>21</v>
      </c>
      <c r="D70" s="174" t="s">
        <v>697</v>
      </c>
      <c r="E70" s="328" t="s">
        <v>195</v>
      </c>
      <c r="F70" s="328" t="s">
        <v>460</v>
      </c>
      <c r="G70" s="329"/>
      <c r="H70" s="174" t="s">
        <v>567</v>
      </c>
      <c r="I70" s="176">
        <v>40089</v>
      </c>
      <c r="J70" s="177">
        <f t="shared" ca="1" si="6"/>
        <v>6091.9258395833313</v>
      </c>
      <c r="K70" s="328" t="s">
        <v>458</v>
      </c>
      <c r="L70" s="173">
        <v>78480</v>
      </c>
      <c r="M70" s="328" t="s">
        <v>36</v>
      </c>
      <c r="N70" s="178">
        <v>603894507</v>
      </c>
      <c r="O70" s="178">
        <v>618063562</v>
      </c>
      <c r="P70" s="357" t="s">
        <v>459</v>
      </c>
      <c r="Q70" s="357"/>
      <c r="R70" s="258"/>
      <c r="S70" s="259"/>
      <c r="T70" s="331">
        <v>44812</v>
      </c>
      <c r="U70" s="332">
        <v>280</v>
      </c>
      <c r="V70" s="333" t="s">
        <v>958</v>
      </c>
      <c r="W70" s="334">
        <v>120</v>
      </c>
      <c r="X70" s="335"/>
      <c r="Y70" s="336">
        <v>100</v>
      </c>
      <c r="Z70" s="335"/>
      <c r="AA70" s="335"/>
      <c r="AB70" s="335"/>
      <c r="AC70" s="335"/>
      <c r="AD70" s="335"/>
      <c r="AE70" s="335"/>
      <c r="AF70" s="335">
        <v>60</v>
      </c>
      <c r="AG70" s="335"/>
      <c r="AH70" s="337"/>
      <c r="AI70" s="337"/>
      <c r="AJ70" s="337"/>
      <c r="AK70" s="339">
        <f t="shared" si="5"/>
        <v>280</v>
      </c>
    </row>
    <row r="71" spans="1:361" s="309" customFormat="1" ht="21" customHeight="1">
      <c r="A71" s="174">
        <v>118</v>
      </c>
      <c r="B71" s="306" t="s">
        <v>15</v>
      </c>
      <c r="C71" s="306" t="s">
        <v>21</v>
      </c>
      <c r="D71" s="300" t="s">
        <v>697</v>
      </c>
      <c r="E71" s="346" t="s">
        <v>1161</v>
      </c>
      <c r="F71" s="346" t="s">
        <v>60</v>
      </c>
      <c r="G71" s="347"/>
      <c r="H71" s="341" t="s">
        <v>1162</v>
      </c>
      <c r="I71" s="348">
        <v>40085</v>
      </c>
      <c r="J71" s="303">
        <f t="shared" ca="1" si="6"/>
        <v>6095.9258395833313</v>
      </c>
      <c r="K71" s="346" t="s">
        <v>1122</v>
      </c>
      <c r="L71" s="306">
        <v>78540</v>
      </c>
      <c r="M71" s="346" t="s">
        <v>15</v>
      </c>
      <c r="N71" s="304">
        <v>139652776</v>
      </c>
      <c r="O71" s="349"/>
      <c r="P71" s="305" t="s">
        <v>1163</v>
      </c>
      <c r="Q71" s="361"/>
      <c r="R71" s="350"/>
      <c r="S71" s="351"/>
      <c r="T71" s="352">
        <v>44889</v>
      </c>
      <c r="U71" s="307">
        <v>260</v>
      </c>
      <c r="V71" s="358" t="s">
        <v>965</v>
      </c>
      <c r="W71" s="301"/>
      <c r="X71" s="301"/>
      <c r="Y71" s="355">
        <v>260</v>
      </c>
      <c r="Z71" s="354"/>
      <c r="AA71" s="354"/>
      <c r="AB71" s="354"/>
      <c r="AC71" s="354"/>
      <c r="AD71" s="354"/>
      <c r="AE71" s="354"/>
      <c r="AF71" s="354"/>
      <c r="AG71" s="354"/>
      <c r="AH71" s="356"/>
      <c r="AI71" s="356"/>
      <c r="AJ71" s="356"/>
      <c r="AK71" s="308">
        <f>SUM(Y71:AJ71)</f>
        <v>260</v>
      </c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</row>
    <row r="72" spans="1:361" ht="21" customHeight="1">
      <c r="A72" s="11">
        <v>130</v>
      </c>
      <c r="B72" s="173" t="s">
        <v>15</v>
      </c>
      <c r="C72" s="173" t="s">
        <v>21</v>
      </c>
      <c r="D72" s="174" t="s">
        <v>697</v>
      </c>
      <c r="E72" s="328" t="s">
        <v>214</v>
      </c>
      <c r="F72" s="328" t="s">
        <v>125</v>
      </c>
      <c r="G72" s="329">
        <v>44795</v>
      </c>
      <c r="H72" s="174" t="s">
        <v>682</v>
      </c>
      <c r="I72" s="176">
        <v>40014</v>
      </c>
      <c r="J72" s="177">
        <f t="shared" ca="1" si="6"/>
        <v>6166.9258395833313</v>
      </c>
      <c r="K72" s="328" t="s">
        <v>215</v>
      </c>
      <c r="L72" s="173">
        <v>78510</v>
      </c>
      <c r="M72" s="328" t="s">
        <v>116</v>
      </c>
      <c r="N72" s="178">
        <v>618812313</v>
      </c>
      <c r="O72" s="178">
        <v>622715072</v>
      </c>
      <c r="P72" s="330" t="s">
        <v>216</v>
      </c>
      <c r="Q72" s="357"/>
      <c r="R72" s="258"/>
      <c r="S72" s="259"/>
      <c r="T72" s="331">
        <v>44812</v>
      </c>
      <c r="U72" s="332">
        <v>280</v>
      </c>
      <c r="V72" s="358" t="s">
        <v>965</v>
      </c>
      <c r="W72" s="334">
        <v>220</v>
      </c>
      <c r="X72" s="335"/>
      <c r="Y72" s="336"/>
      <c r="Z72" s="335"/>
      <c r="AA72" s="335"/>
      <c r="AB72" s="335"/>
      <c r="AC72" s="335"/>
      <c r="AD72" s="335"/>
      <c r="AE72" s="335"/>
      <c r="AF72" s="335">
        <v>60</v>
      </c>
      <c r="AG72" s="335"/>
      <c r="AH72" s="337"/>
      <c r="AI72" s="337"/>
      <c r="AJ72" s="337"/>
      <c r="AK72" s="339">
        <f t="shared" ref="AK72:AK103" si="7">SUM(W72:AJ72)</f>
        <v>280</v>
      </c>
    </row>
    <row r="73" spans="1:361" ht="21" customHeight="1">
      <c r="A73" s="174">
        <v>11</v>
      </c>
      <c r="B73" s="173" t="s">
        <v>15</v>
      </c>
      <c r="C73" s="173" t="s">
        <v>21</v>
      </c>
      <c r="D73" s="174" t="s">
        <v>697</v>
      </c>
      <c r="E73" s="328" t="s">
        <v>195</v>
      </c>
      <c r="F73" s="328" t="s">
        <v>979</v>
      </c>
      <c r="G73" s="329"/>
      <c r="H73" s="174" t="s">
        <v>980</v>
      </c>
      <c r="I73" s="176">
        <v>39991</v>
      </c>
      <c r="J73" s="177">
        <f t="shared" ca="1" si="6"/>
        <v>6189.9258395833313</v>
      </c>
      <c r="K73" s="328" t="s">
        <v>198</v>
      </c>
      <c r="L73" s="173">
        <v>78510</v>
      </c>
      <c r="M73" s="328" t="s">
        <v>116</v>
      </c>
      <c r="N73" s="178">
        <v>659695612</v>
      </c>
      <c r="O73" s="178"/>
      <c r="P73" s="357" t="s">
        <v>199</v>
      </c>
      <c r="Q73" s="357"/>
      <c r="R73" s="258" t="s">
        <v>876</v>
      </c>
      <c r="S73" s="259">
        <v>0</v>
      </c>
      <c r="T73" s="331">
        <v>44807</v>
      </c>
      <c r="U73" s="332">
        <v>240</v>
      </c>
      <c r="V73" s="333" t="s">
        <v>958</v>
      </c>
      <c r="W73" s="334">
        <v>45</v>
      </c>
      <c r="X73" s="335"/>
      <c r="Y73" s="388">
        <v>45</v>
      </c>
      <c r="Z73" s="335"/>
      <c r="AA73" s="335">
        <v>45</v>
      </c>
      <c r="AB73" s="335"/>
      <c r="AC73" s="335">
        <v>45</v>
      </c>
      <c r="AD73" s="335"/>
      <c r="AE73" s="335"/>
      <c r="AF73" s="335">
        <v>60</v>
      </c>
      <c r="AG73" s="335"/>
      <c r="AH73" s="337"/>
      <c r="AI73" s="337"/>
      <c r="AJ73" s="337"/>
      <c r="AK73" s="339">
        <f t="shared" si="7"/>
        <v>240</v>
      </c>
      <c r="AL73" s="359"/>
      <c r="AM73" s="359"/>
      <c r="AN73" s="359"/>
      <c r="AO73" s="359"/>
      <c r="AP73" s="359"/>
      <c r="AQ73" s="359"/>
      <c r="AR73" s="359"/>
      <c r="AS73" s="359"/>
      <c r="AT73" s="359"/>
      <c r="AU73" s="359"/>
      <c r="AV73" s="359"/>
      <c r="AW73" s="359"/>
      <c r="AX73" s="359"/>
      <c r="AY73" s="359"/>
      <c r="AZ73" s="359"/>
      <c r="BA73" s="359"/>
      <c r="BB73" s="359"/>
      <c r="BC73" s="359"/>
      <c r="BD73" s="359"/>
      <c r="BE73" s="359"/>
      <c r="BF73" s="359"/>
      <c r="BG73" s="359"/>
      <c r="BH73" s="359"/>
      <c r="BI73" s="359"/>
      <c r="BJ73" s="359"/>
      <c r="BK73" s="359"/>
      <c r="BL73" s="359"/>
      <c r="BM73" s="359"/>
      <c r="BN73" s="359"/>
      <c r="BO73" s="359"/>
      <c r="BP73" s="359"/>
      <c r="BQ73" s="359"/>
      <c r="BR73" s="359"/>
      <c r="BS73" s="359"/>
      <c r="BT73" s="359"/>
      <c r="BU73" s="359"/>
      <c r="BV73" s="359"/>
      <c r="BW73" s="359"/>
      <c r="BX73" s="359"/>
      <c r="BY73" s="359"/>
      <c r="BZ73" s="359"/>
      <c r="CA73" s="359"/>
      <c r="CB73" s="359"/>
      <c r="CC73" s="359"/>
      <c r="CD73" s="359"/>
      <c r="CE73" s="359"/>
      <c r="CF73" s="359"/>
      <c r="CG73" s="359"/>
      <c r="CH73" s="359"/>
      <c r="CI73" s="359"/>
      <c r="CJ73" s="359"/>
      <c r="CK73" s="359"/>
      <c r="CL73" s="359"/>
      <c r="CM73" s="359"/>
      <c r="CN73" s="359"/>
      <c r="CO73" s="359"/>
      <c r="CP73" s="359"/>
      <c r="CQ73" s="359"/>
      <c r="CR73" s="359"/>
      <c r="CS73" s="359"/>
      <c r="CT73" s="359"/>
      <c r="CU73" s="359"/>
      <c r="CV73" s="359"/>
      <c r="CW73" s="359"/>
      <c r="CX73" s="359"/>
      <c r="CY73" s="359"/>
      <c r="CZ73" s="359"/>
      <c r="DA73" s="359"/>
      <c r="DB73" s="359"/>
      <c r="DC73" s="359"/>
      <c r="DD73" s="359"/>
      <c r="DE73" s="359"/>
      <c r="DF73" s="359"/>
      <c r="DG73" s="359"/>
      <c r="DH73" s="359"/>
      <c r="DI73" s="359"/>
      <c r="DJ73" s="359"/>
      <c r="DK73" s="359"/>
      <c r="DL73" s="359"/>
      <c r="DM73" s="359"/>
      <c r="DN73" s="359"/>
      <c r="DO73" s="359"/>
      <c r="DP73" s="359"/>
      <c r="DQ73" s="359"/>
      <c r="DR73" s="359"/>
      <c r="DS73" s="359"/>
      <c r="DT73" s="359"/>
      <c r="DU73" s="359"/>
      <c r="DV73" s="359"/>
      <c r="DW73" s="359"/>
      <c r="DX73" s="359"/>
      <c r="DY73" s="359"/>
      <c r="DZ73" s="359"/>
      <c r="EA73" s="359"/>
      <c r="EB73" s="359"/>
      <c r="EC73" s="359"/>
      <c r="ED73" s="359"/>
      <c r="EE73" s="359"/>
      <c r="EF73" s="359"/>
      <c r="EG73" s="359"/>
      <c r="EH73" s="359"/>
      <c r="EI73" s="359"/>
      <c r="EJ73" s="359"/>
      <c r="EK73" s="359"/>
      <c r="EL73" s="359"/>
      <c r="EM73" s="359"/>
      <c r="EN73" s="359"/>
      <c r="EO73" s="359"/>
      <c r="EP73" s="359"/>
      <c r="EQ73" s="359"/>
      <c r="ER73" s="359"/>
      <c r="ES73" s="359"/>
      <c r="ET73" s="359"/>
      <c r="EU73" s="359"/>
      <c r="EV73" s="359"/>
      <c r="EW73" s="359"/>
      <c r="EX73" s="359"/>
      <c r="EY73" s="359"/>
      <c r="EZ73" s="359"/>
      <c r="FA73" s="359"/>
      <c r="FB73" s="359"/>
      <c r="FC73" s="359"/>
      <c r="FD73" s="359"/>
      <c r="FE73" s="359"/>
      <c r="FF73" s="359"/>
      <c r="FG73" s="359"/>
      <c r="FH73" s="359"/>
      <c r="FI73" s="359"/>
      <c r="FJ73" s="359"/>
      <c r="FK73" s="359"/>
      <c r="FL73" s="359"/>
      <c r="FM73" s="359"/>
      <c r="FN73" s="359"/>
      <c r="FO73" s="359"/>
      <c r="FP73" s="359"/>
      <c r="FQ73" s="359"/>
      <c r="FR73" s="359"/>
      <c r="FS73" s="359"/>
      <c r="FT73" s="359"/>
      <c r="FU73" s="359"/>
      <c r="FV73" s="359"/>
      <c r="FW73" s="359"/>
      <c r="FX73" s="359"/>
      <c r="FY73" s="359"/>
      <c r="FZ73" s="359"/>
      <c r="GA73" s="359"/>
      <c r="GB73" s="359"/>
      <c r="GC73" s="359"/>
      <c r="GD73" s="359"/>
      <c r="GE73" s="359"/>
      <c r="GF73" s="359"/>
      <c r="GG73" s="359"/>
      <c r="GH73" s="359"/>
      <c r="GI73" s="359"/>
      <c r="GJ73" s="359"/>
      <c r="GK73" s="359"/>
      <c r="GL73" s="359"/>
      <c r="GM73" s="359"/>
      <c r="GN73" s="359"/>
      <c r="GO73" s="359"/>
      <c r="GP73" s="359"/>
      <c r="GQ73" s="359"/>
      <c r="GR73" s="359"/>
      <c r="GS73" s="359"/>
      <c r="GT73" s="359"/>
      <c r="GU73" s="359"/>
      <c r="GV73" s="359"/>
      <c r="GW73" s="359"/>
      <c r="GX73" s="359"/>
      <c r="GY73" s="359"/>
      <c r="GZ73" s="359"/>
      <c r="HA73" s="359"/>
      <c r="HB73" s="359"/>
      <c r="HC73" s="359"/>
      <c r="HD73" s="359"/>
      <c r="HE73" s="359"/>
      <c r="HF73" s="359"/>
      <c r="HG73" s="359"/>
      <c r="HH73" s="359"/>
      <c r="HI73" s="359"/>
      <c r="HJ73" s="359"/>
      <c r="HK73" s="359"/>
      <c r="HL73" s="359"/>
      <c r="HM73" s="359"/>
      <c r="HN73" s="359"/>
      <c r="HO73" s="359"/>
      <c r="HP73" s="359"/>
      <c r="HQ73" s="359"/>
      <c r="HR73" s="359"/>
      <c r="HS73" s="359"/>
      <c r="HT73" s="359"/>
      <c r="HU73" s="359"/>
      <c r="HV73" s="359"/>
      <c r="HW73" s="359"/>
      <c r="HX73" s="359"/>
      <c r="HY73" s="359"/>
      <c r="HZ73" s="359"/>
      <c r="IA73" s="359"/>
      <c r="IB73" s="359"/>
      <c r="IC73" s="359"/>
      <c r="ID73" s="359"/>
      <c r="IE73" s="359"/>
      <c r="IF73" s="359"/>
      <c r="IG73" s="359"/>
      <c r="IH73" s="359"/>
      <c r="II73" s="359"/>
      <c r="IJ73" s="359"/>
      <c r="IK73" s="359"/>
      <c r="IL73" s="359"/>
      <c r="IM73" s="359"/>
      <c r="IN73" s="359"/>
      <c r="IO73" s="359"/>
      <c r="IP73" s="359"/>
      <c r="IQ73" s="359"/>
      <c r="IR73" s="359"/>
      <c r="IS73" s="359"/>
      <c r="IT73" s="359"/>
      <c r="IU73" s="359"/>
      <c r="IV73" s="359"/>
      <c r="IW73" s="359"/>
      <c r="IX73" s="359"/>
      <c r="IY73" s="359"/>
      <c r="IZ73" s="359"/>
      <c r="JA73" s="359"/>
      <c r="JB73" s="359"/>
      <c r="JC73" s="359"/>
      <c r="JD73" s="359"/>
      <c r="JE73" s="359"/>
      <c r="JF73" s="359"/>
      <c r="JG73" s="359"/>
      <c r="JH73" s="359"/>
      <c r="JI73" s="359"/>
      <c r="JJ73" s="359"/>
      <c r="JK73" s="359"/>
      <c r="JL73" s="359"/>
      <c r="JM73" s="359"/>
      <c r="JN73" s="359"/>
      <c r="JO73" s="359"/>
      <c r="JP73" s="359"/>
      <c r="JQ73" s="359"/>
      <c r="JR73" s="359"/>
      <c r="JS73" s="359"/>
      <c r="JT73" s="359"/>
      <c r="JU73" s="359"/>
      <c r="JV73" s="359"/>
      <c r="JW73" s="359"/>
      <c r="JX73" s="359"/>
      <c r="JY73" s="359"/>
      <c r="JZ73" s="359"/>
      <c r="KA73" s="359"/>
      <c r="KB73" s="359"/>
      <c r="KC73" s="359"/>
      <c r="KD73" s="359"/>
      <c r="KE73" s="359"/>
      <c r="KF73" s="359"/>
      <c r="KG73" s="359"/>
      <c r="KH73" s="359"/>
      <c r="KI73" s="359"/>
      <c r="KJ73" s="359"/>
      <c r="KK73" s="359"/>
      <c r="KL73" s="359"/>
      <c r="KM73" s="359"/>
      <c r="KN73" s="359"/>
      <c r="KO73" s="359"/>
      <c r="KP73" s="359"/>
      <c r="KQ73" s="359"/>
      <c r="KR73" s="359"/>
      <c r="KS73" s="359"/>
      <c r="KT73" s="359"/>
      <c r="KU73" s="359"/>
      <c r="KV73" s="359"/>
      <c r="KW73" s="359"/>
      <c r="KX73" s="359"/>
      <c r="KY73" s="359"/>
      <c r="KZ73" s="359"/>
      <c r="LA73" s="359"/>
      <c r="LB73" s="359"/>
      <c r="LC73" s="359"/>
      <c r="LD73" s="359"/>
      <c r="LE73" s="359"/>
      <c r="LF73" s="359"/>
      <c r="LG73" s="359"/>
      <c r="LH73" s="359"/>
      <c r="LI73" s="359"/>
      <c r="LJ73" s="359"/>
      <c r="LK73" s="359"/>
      <c r="LL73" s="359"/>
      <c r="LM73" s="359"/>
      <c r="LN73" s="359"/>
      <c r="LO73" s="359"/>
      <c r="LP73" s="359"/>
      <c r="LQ73" s="359"/>
      <c r="LR73" s="359"/>
      <c r="LS73" s="359"/>
      <c r="LT73" s="359"/>
      <c r="LU73" s="359"/>
      <c r="LV73" s="359"/>
      <c r="LW73" s="359"/>
      <c r="LX73" s="359"/>
      <c r="LY73" s="359"/>
      <c r="LZ73" s="359"/>
      <c r="MA73" s="359"/>
      <c r="MB73" s="359"/>
      <c r="MC73" s="359"/>
      <c r="MD73" s="359"/>
      <c r="ME73" s="359"/>
      <c r="MF73" s="359"/>
      <c r="MG73" s="359"/>
      <c r="MH73" s="359"/>
      <c r="MI73" s="359"/>
      <c r="MJ73" s="359"/>
      <c r="MK73" s="359"/>
      <c r="ML73" s="359"/>
      <c r="MM73" s="359"/>
      <c r="MN73" s="359"/>
      <c r="MO73" s="359"/>
      <c r="MP73" s="359"/>
      <c r="MQ73" s="359"/>
      <c r="MR73" s="359"/>
      <c r="MS73" s="359"/>
      <c r="MT73" s="359"/>
      <c r="MU73" s="359"/>
      <c r="MV73" s="359"/>
      <c r="MW73" s="359"/>
    </row>
    <row r="74" spans="1:361" s="309" customFormat="1" ht="21" customHeight="1">
      <c r="A74" s="11">
        <v>40</v>
      </c>
      <c r="B74" s="173" t="s">
        <v>15</v>
      </c>
      <c r="C74" s="173" t="s">
        <v>21</v>
      </c>
      <c r="D74" s="174" t="s">
        <v>697</v>
      </c>
      <c r="E74" s="328" t="s">
        <v>38</v>
      </c>
      <c r="F74" s="328" t="s">
        <v>39</v>
      </c>
      <c r="G74" s="329"/>
      <c r="H74" s="11" t="s">
        <v>37</v>
      </c>
      <c r="I74" s="176">
        <v>39926</v>
      </c>
      <c r="J74" s="177">
        <f t="shared" ca="1" si="6"/>
        <v>6254.9258395833313</v>
      </c>
      <c r="K74" s="328" t="s">
        <v>40</v>
      </c>
      <c r="L74" s="173">
        <v>78480</v>
      </c>
      <c r="M74" s="328" t="s">
        <v>36</v>
      </c>
      <c r="N74" s="178">
        <v>620104284</v>
      </c>
      <c r="O74" s="178"/>
      <c r="P74" s="330" t="s">
        <v>41</v>
      </c>
      <c r="Q74" s="357"/>
      <c r="R74" s="258"/>
      <c r="S74" s="259"/>
      <c r="T74" s="331">
        <v>44811</v>
      </c>
      <c r="U74" s="332">
        <v>300</v>
      </c>
      <c r="V74" s="358" t="s">
        <v>965</v>
      </c>
      <c r="W74" s="334"/>
      <c r="X74" s="335"/>
      <c r="Y74" s="336"/>
      <c r="Z74" s="335"/>
      <c r="AA74" s="335"/>
      <c r="AB74" s="335"/>
      <c r="AC74" s="335"/>
      <c r="AD74" s="335"/>
      <c r="AE74" s="335"/>
      <c r="AF74" s="335"/>
      <c r="AG74" s="335"/>
      <c r="AH74" s="337"/>
      <c r="AI74" s="337">
        <v>300</v>
      </c>
      <c r="AJ74" s="337"/>
      <c r="AK74" s="339">
        <f t="shared" si="7"/>
        <v>300</v>
      </c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</row>
    <row r="75" spans="1:361" ht="21" customHeight="1">
      <c r="A75" s="174">
        <v>24</v>
      </c>
      <c r="B75" s="173" t="s">
        <v>15</v>
      </c>
      <c r="C75" s="173" t="s">
        <v>21</v>
      </c>
      <c r="D75" s="174" t="s">
        <v>697</v>
      </c>
      <c r="E75" s="328" t="s">
        <v>549</v>
      </c>
      <c r="F75" s="328" t="s">
        <v>550</v>
      </c>
      <c r="G75" s="329"/>
      <c r="H75" s="174" t="s">
        <v>555</v>
      </c>
      <c r="I75" s="176">
        <v>39858</v>
      </c>
      <c r="J75" s="177">
        <f t="shared" ca="1" si="6"/>
        <v>6322.9258395833313</v>
      </c>
      <c r="K75" s="328" t="s">
        <v>551</v>
      </c>
      <c r="L75" s="173">
        <v>78480</v>
      </c>
      <c r="M75" s="328" t="s">
        <v>36</v>
      </c>
      <c r="N75" s="178">
        <v>662057998</v>
      </c>
      <c r="O75" s="178">
        <v>666397856</v>
      </c>
      <c r="P75" s="357" t="s">
        <v>552</v>
      </c>
      <c r="Q75" s="357"/>
      <c r="R75" s="258" t="s">
        <v>876</v>
      </c>
      <c r="S75" s="259">
        <v>0</v>
      </c>
      <c r="T75" s="331">
        <v>44818</v>
      </c>
      <c r="U75" s="332">
        <v>280</v>
      </c>
      <c r="V75" s="333" t="s">
        <v>958</v>
      </c>
      <c r="W75" s="334">
        <v>280</v>
      </c>
      <c r="X75" s="335"/>
      <c r="Y75" s="336"/>
      <c r="Z75" s="335"/>
      <c r="AA75" s="335"/>
      <c r="AB75" s="335"/>
      <c r="AC75" s="335"/>
      <c r="AD75" s="335"/>
      <c r="AE75" s="335"/>
      <c r="AF75" s="335"/>
      <c r="AG75" s="335"/>
      <c r="AH75" s="337"/>
      <c r="AI75" s="337"/>
      <c r="AJ75" s="337"/>
      <c r="AK75" s="339">
        <f t="shared" si="7"/>
        <v>280</v>
      </c>
    </row>
    <row r="76" spans="1:361" ht="21" customHeight="1">
      <c r="A76" s="11">
        <v>29</v>
      </c>
      <c r="B76" s="173" t="s">
        <v>15</v>
      </c>
      <c r="C76" s="173" t="s">
        <v>21</v>
      </c>
      <c r="D76" s="174" t="s">
        <v>697</v>
      </c>
      <c r="E76" s="328" t="s">
        <v>83</v>
      </c>
      <c r="F76" s="328" t="s">
        <v>84</v>
      </c>
      <c r="G76" s="329"/>
      <c r="H76" s="174" t="s">
        <v>593</v>
      </c>
      <c r="I76" s="176">
        <v>39798</v>
      </c>
      <c r="J76" s="177">
        <f t="shared" ca="1" si="6"/>
        <v>6382.9258395833313</v>
      </c>
      <c r="K76" s="328" t="s">
        <v>85</v>
      </c>
      <c r="L76" s="173">
        <v>78540</v>
      </c>
      <c r="M76" s="328" t="s">
        <v>15</v>
      </c>
      <c r="N76" s="178">
        <v>611756718</v>
      </c>
      <c r="O76" s="178"/>
      <c r="P76" s="357" t="s">
        <v>86</v>
      </c>
      <c r="Q76" s="357"/>
      <c r="R76" s="258" t="s">
        <v>870</v>
      </c>
      <c r="S76" s="259">
        <v>0</v>
      </c>
      <c r="T76" s="331">
        <v>44807</v>
      </c>
      <c r="U76" s="332">
        <v>340</v>
      </c>
      <c r="V76" s="333" t="s">
        <v>958</v>
      </c>
      <c r="W76" s="334">
        <v>340</v>
      </c>
      <c r="X76" s="335"/>
      <c r="Y76" s="336"/>
      <c r="Z76" s="335"/>
      <c r="AA76" s="335"/>
      <c r="AB76" s="335"/>
      <c r="AC76" s="335"/>
      <c r="AD76" s="335"/>
      <c r="AE76" s="335"/>
      <c r="AF76" s="335"/>
      <c r="AG76" s="335"/>
      <c r="AH76" s="337"/>
      <c r="AI76" s="337"/>
      <c r="AJ76" s="337"/>
      <c r="AK76" s="339">
        <f t="shared" si="7"/>
        <v>340</v>
      </c>
    </row>
    <row r="77" spans="1:361" ht="21" customHeight="1">
      <c r="A77" s="174">
        <v>89</v>
      </c>
      <c r="B77" s="306" t="s">
        <v>15</v>
      </c>
      <c r="C77" s="306" t="s">
        <v>971</v>
      </c>
      <c r="D77" s="300" t="s">
        <v>697</v>
      </c>
      <c r="E77" s="346" t="s">
        <v>121</v>
      </c>
      <c r="F77" s="346" t="s">
        <v>1117</v>
      </c>
      <c r="G77" s="347"/>
      <c r="H77" s="300" t="s">
        <v>1118</v>
      </c>
      <c r="I77" s="348">
        <v>39692</v>
      </c>
      <c r="J77" s="303">
        <f t="shared" ca="1" si="6"/>
        <v>6488.9258395833313</v>
      </c>
      <c r="K77" s="346" t="s">
        <v>123</v>
      </c>
      <c r="L77" s="306">
        <v>78540</v>
      </c>
      <c r="M77" s="346" t="s">
        <v>15</v>
      </c>
      <c r="N77" s="349">
        <v>680207988</v>
      </c>
      <c r="O77" s="349"/>
      <c r="P77" s="305" t="s">
        <v>817</v>
      </c>
      <c r="Q77" s="305"/>
      <c r="R77" s="350" t="s">
        <v>870</v>
      </c>
      <c r="S77" s="351">
        <v>20</v>
      </c>
      <c r="T77" s="352">
        <v>44809</v>
      </c>
      <c r="U77" s="307">
        <v>280</v>
      </c>
      <c r="V77" s="358" t="s">
        <v>965</v>
      </c>
      <c r="W77" s="334">
        <v>100</v>
      </c>
      <c r="X77" s="301"/>
      <c r="Y77" s="355">
        <v>100</v>
      </c>
      <c r="Z77" s="354"/>
      <c r="AA77" s="354">
        <v>80</v>
      </c>
      <c r="AB77" s="354"/>
      <c r="AC77" s="354"/>
      <c r="AD77" s="354"/>
      <c r="AE77" s="354"/>
      <c r="AF77" s="354">
        <v>60</v>
      </c>
      <c r="AG77" s="354"/>
      <c r="AH77" s="356"/>
      <c r="AI77" s="356"/>
      <c r="AJ77" s="356"/>
      <c r="AK77" s="308">
        <f t="shared" si="7"/>
        <v>340</v>
      </c>
    </row>
    <row r="78" spans="1:361" ht="21" customHeight="1">
      <c r="A78" s="11">
        <v>106</v>
      </c>
      <c r="B78" s="173" t="s">
        <v>15</v>
      </c>
      <c r="C78" s="173" t="s">
        <v>21</v>
      </c>
      <c r="D78" s="174" t="s">
        <v>698</v>
      </c>
      <c r="E78" s="328" t="s">
        <v>217</v>
      </c>
      <c r="F78" s="328" t="s">
        <v>221</v>
      </c>
      <c r="G78" s="329"/>
      <c r="H78" s="174" t="s">
        <v>660</v>
      </c>
      <c r="I78" s="176">
        <v>39447</v>
      </c>
      <c r="J78" s="177">
        <f t="shared" ca="1" si="6"/>
        <v>6733.9258395833313</v>
      </c>
      <c r="K78" s="328" t="s">
        <v>219</v>
      </c>
      <c r="L78" s="173">
        <v>78740</v>
      </c>
      <c r="M78" s="328" t="s">
        <v>220</v>
      </c>
      <c r="N78" s="178">
        <v>612076599</v>
      </c>
      <c r="O78" s="178"/>
      <c r="P78" s="357" t="s">
        <v>222</v>
      </c>
      <c r="Q78" s="357"/>
      <c r="R78" s="258"/>
      <c r="S78" s="259"/>
      <c r="T78" s="331">
        <v>44807</v>
      </c>
      <c r="U78" s="332">
        <v>260</v>
      </c>
      <c r="V78" s="358" t="s">
        <v>965</v>
      </c>
      <c r="W78" s="334">
        <v>260</v>
      </c>
      <c r="X78" s="335"/>
      <c r="Y78" s="336"/>
      <c r="Z78" s="335"/>
      <c r="AA78" s="335"/>
      <c r="AB78" s="335"/>
      <c r="AC78" s="335"/>
      <c r="AD78" s="335"/>
      <c r="AE78" s="335"/>
      <c r="AF78" s="335"/>
      <c r="AG78" s="335"/>
      <c r="AH78" s="337"/>
      <c r="AI78" s="337"/>
      <c r="AJ78" s="337"/>
      <c r="AK78" s="339">
        <f t="shared" si="7"/>
        <v>260</v>
      </c>
    </row>
    <row r="79" spans="1:361" ht="21" customHeight="1">
      <c r="A79" s="174">
        <v>109</v>
      </c>
      <c r="B79" s="173" t="s">
        <v>15</v>
      </c>
      <c r="C79" s="173" t="s">
        <v>971</v>
      </c>
      <c r="D79" s="174" t="s">
        <v>698</v>
      </c>
      <c r="E79" s="328" t="s">
        <v>294</v>
      </c>
      <c r="F79" s="328" t="s">
        <v>295</v>
      </c>
      <c r="G79" s="329"/>
      <c r="H79" s="174" t="s">
        <v>663</v>
      </c>
      <c r="I79" s="176">
        <v>39390</v>
      </c>
      <c r="J79" s="177">
        <f t="shared" ca="1" si="6"/>
        <v>6790.9258395833313</v>
      </c>
      <c r="K79" s="328" t="s">
        <v>296</v>
      </c>
      <c r="L79" s="173">
        <v>78480</v>
      </c>
      <c r="M79" s="328" t="s">
        <v>36</v>
      </c>
      <c r="N79" s="178">
        <v>682484978</v>
      </c>
      <c r="O79" s="178">
        <v>673371401</v>
      </c>
      <c r="P79" s="357" t="s">
        <v>297</v>
      </c>
      <c r="Q79" s="357"/>
      <c r="R79" s="258" t="s">
        <v>871</v>
      </c>
      <c r="S79" s="259">
        <v>20</v>
      </c>
      <c r="T79" s="331">
        <v>44807</v>
      </c>
      <c r="U79" s="332">
        <v>300</v>
      </c>
      <c r="V79" s="333" t="s">
        <v>958</v>
      </c>
      <c r="W79" s="334">
        <v>300</v>
      </c>
      <c r="X79" s="335"/>
      <c r="Y79" s="336"/>
      <c r="Z79" s="335"/>
      <c r="AA79" s="335"/>
      <c r="AB79" s="335"/>
      <c r="AC79" s="335"/>
      <c r="AD79" s="335"/>
      <c r="AE79" s="335"/>
      <c r="AF79" s="335"/>
      <c r="AG79" s="335"/>
      <c r="AH79" s="337"/>
      <c r="AI79" s="337"/>
      <c r="AJ79" s="337"/>
      <c r="AK79" s="339">
        <f t="shared" si="7"/>
        <v>300</v>
      </c>
    </row>
    <row r="80" spans="1:361" ht="21" customHeight="1">
      <c r="A80" s="11">
        <v>116</v>
      </c>
      <c r="B80" s="173" t="s">
        <v>15</v>
      </c>
      <c r="C80" s="173" t="s">
        <v>21</v>
      </c>
      <c r="D80" s="174" t="s">
        <v>698</v>
      </c>
      <c r="E80" s="328" t="s">
        <v>506</v>
      </c>
      <c r="F80" s="328" t="s">
        <v>510</v>
      </c>
      <c r="G80" s="329"/>
      <c r="H80" s="174" t="s">
        <v>669</v>
      </c>
      <c r="I80" s="176">
        <v>39357</v>
      </c>
      <c r="J80" s="177">
        <f t="shared" ca="1" si="6"/>
        <v>6823.9258395833313</v>
      </c>
      <c r="K80" s="328" t="s">
        <v>508</v>
      </c>
      <c r="L80" s="173">
        <v>78130</v>
      </c>
      <c r="M80" s="328" t="s">
        <v>94</v>
      </c>
      <c r="N80" s="178">
        <v>616504742</v>
      </c>
      <c r="O80" s="178">
        <v>617081294</v>
      </c>
      <c r="P80" s="357" t="s">
        <v>509</v>
      </c>
      <c r="Q80" s="460" t="s">
        <v>1160</v>
      </c>
      <c r="R80" s="258"/>
      <c r="S80" s="259"/>
      <c r="T80" s="331">
        <v>44816</v>
      </c>
      <c r="U80" s="332">
        <v>340</v>
      </c>
      <c r="V80" s="358" t="s">
        <v>965</v>
      </c>
      <c r="W80" s="334">
        <v>100</v>
      </c>
      <c r="X80" s="335"/>
      <c r="Y80" s="336">
        <v>100</v>
      </c>
      <c r="Z80" s="335"/>
      <c r="AA80" s="335">
        <v>100</v>
      </c>
      <c r="AB80" s="335"/>
      <c r="AC80" s="335"/>
      <c r="AD80" s="335"/>
      <c r="AE80" s="335"/>
      <c r="AF80" s="335"/>
      <c r="AG80" s="335"/>
      <c r="AH80" s="337"/>
      <c r="AI80" s="337"/>
      <c r="AJ80" s="337"/>
      <c r="AK80" s="339">
        <f t="shared" si="7"/>
        <v>300</v>
      </c>
    </row>
    <row r="81" spans="1:361" ht="21" customHeight="1">
      <c r="A81" s="174">
        <v>28</v>
      </c>
      <c r="B81" s="173" t="s">
        <v>15</v>
      </c>
      <c r="C81" s="173" t="s">
        <v>21</v>
      </c>
      <c r="D81" s="174" t="s">
        <v>698</v>
      </c>
      <c r="E81" s="328" t="s">
        <v>111</v>
      </c>
      <c r="F81" s="328" t="s">
        <v>568</v>
      </c>
      <c r="G81" s="329"/>
      <c r="H81" s="11" t="s">
        <v>113</v>
      </c>
      <c r="I81" s="176">
        <v>39293</v>
      </c>
      <c r="J81" s="177">
        <f t="shared" ca="1" si="6"/>
        <v>6887.9258395833313</v>
      </c>
      <c r="K81" s="328" t="s">
        <v>115</v>
      </c>
      <c r="L81" s="173">
        <v>78510</v>
      </c>
      <c r="M81" s="328" t="s">
        <v>116</v>
      </c>
      <c r="N81" s="178">
        <v>680278307</v>
      </c>
      <c r="O81" s="178"/>
      <c r="P81" s="357" t="s">
        <v>114</v>
      </c>
      <c r="Q81" s="357"/>
      <c r="R81" s="258" t="s">
        <v>876</v>
      </c>
      <c r="S81" s="259">
        <v>0</v>
      </c>
      <c r="T81" s="331">
        <v>44812</v>
      </c>
      <c r="U81" s="332">
        <v>280</v>
      </c>
      <c r="V81" s="358" t="s">
        <v>965</v>
      </c>
      <c r="W81" s="334">
        <v>220</v>
      </c>
      <c r="X81" s="335"/>
      <c r="Y81" s="336"/>
      <c r="Z81" s="335"/>
      <c r="AA81" s="335"/>
      <c r="AB81" s="335"/>
      <c r="AC81" s="335"/>
      <c r="AD81" s="335"/>
      <c r="AE81" s="335"/>
      <c r="AF81" s="335">
        <v>60</v>
      </c>
      <c r="AG81" s="335"/>
      <c r="AH81" s="337"/>
      <c r="AI81" s="337"/>
      <c r="AJ81" s="337"/>
      <c r="AK81" s="339">
        <f t="shared" si="7"/>
        <v>280</v>
      </c>
    </row>
    <row r="82" spans="1:361" ht="21" customHeight="1">
      <c r="A82" s="11">
        <v>31</v>
      </c>
      <c r="B82" s="173" t="s">
        <v>15</v>
      </c>
      <c r="C82" s="173" t="s">
        <v>21</v>
      </c>
      <c r="D82" s="174" t="s">
        <v>697</v>
      </c>
      <c r="E82" s="328" t="s">
        <v>546</v>
      </c>
      <c r="F82" s="328" t="s">
        <v>547</v>
      </c>
      <c r="G82" s="329"/>
      <c r="H82" s="174" t="s">
        <v>594</v>
      </c>
      <c r="I82" s="176">
        <v>39277</v>
      </c>
      <c r="J82" s="177">
        <f t="shared" ca="1" si="6"/>
        <v>6903.9258395833313</v>
      </c>
      <c r="K82" s="328" t="s">
        <v>177</v>
      </c>
      <c r="L82" s="173">
        <v>78630</v>
      </c>
      <c r="M82" s="328" t="s">
        <v>13</v>
      </c>
      <c r="N82" s="178">
        <v>637476131</v>
      </c>
      <c r="O82" s="178"/>
      <c r="P82" s="357" t="s">
        <v>548</v>
      </c>
      <c r="Q82" s="357"/>
      <c r="R82" s="258" t="s">
        <v>876</v>
      </c>
      <c r="S82" s="259">
        <v>40</v>
      </c>
      <c r="T82" s="331">
        <v>44812</v>
      </c>
      <c r="U82" s="332">
        <v>300</v>
      </c>
      <c r="V82" s="333" t="s">
        <v>958</v>
      </c>
      <c r="W82" s="334">
        <v>300</v>
      </c>
      <c r="X82" s="335"/>
      <c r="Y82" s="336"/>
      <c r="Z82" s="335"/>
      <c r="AA82" s="335"/>
      <c r="AB82" s="335"/>
      <c r="AC82" s="335"/>
      <c r="AD82" s="335"/>
      <c r="AE82" s="335"/>
      <c r="AF82" s="335"/>
      <c r="AG82" s="335"/>
      <c r="AH82" s="337"/>
      <c r="AI82" s="337"/>
      <c r="AJ82" s="337"/>
      <c r="AK82" s="339">
        <f t="shared" si="7"/>
        <v>300</v>
      </c>
    </row>
    <row r="83" spans="1:361" s="309" customFormat="1" ht="21" customHeight="1">
      <c r="A83" s="174">
        <v>30</v>
      </c>
      <c r="B83" s="306" t="s">
        <v>15</v>
      </c>
      <c r="C83" s="306" t="s">
        <v>21</v>
      </c>
      <c r="D83" s="300" t="s">
        <v>697</v>
      </c>
      <c r="E83" s="346" t="s">
        <v>1009</v>
      </c>
      <c r="F83" s="346" t="s">
        <v>1010</v>
      </c>
      <c r="G83" s="347"/>
      <c r="H83" s="300" t="s">
        <v>1011</v>
      </c>
      <c r="I83" s="348">
        <v>39236</v>
      </c>
      <c r="J83" s="303">
        <f t="shared" ca="1" si="6"/>
        <v>6944.9258395833313</v>
      </c>
      <c r="K83" s="346" t="s">
        <v>1012</v>
      </c>
      <c r="L83" s="306">
        <v>78630</v>
      </c>
      <c r="M83" s="346" t="s">
        <v>13</v>
      </c>
      <c r="N83" s="349">
        <v>699026868</v>
      </c>
      <c r="O83" s="349">
        <v>760217176</v>
      </c>
      <c r="P83" s="305" t="s">
        <v>1013</v>
      </c>
      <c r="Q83" s="361"/>
      <c r="R83" s="350"/>
      <c r="S83" s="351"/>
      <c r="T83" s="352">
        <v>44809</v>
      </c>
      <c r="U83" s="307">
        <v>300</v>
      </c>
      <c r="V83" s="353" t="s">
        <v>958</v>
      </c>
      <c r="W83" s="334">
        <v>300</v>
      </c>
      <c r="X83" s="301"/>
      <c r="Y83" s="355"/>
      <c r="Z83" s="354"/>
      <c r="AA83" s="354"/>
      <c r="AB83" s="354"/>
      <c r="AC83" s="354"/>
      <c r="AD83" s="354"/>
      <c r="AE83" s="354"/>
      <c r="AF83" s="354"/>
      <c r="AG83" s="354"/>
      <c r="AH83" s="356"/>
      <c r="AI83" s="356"/>
      <c r="AJ83" s="356"/>
      <c r="AK83" s="308">
        <f t="shared" si="7"/>
        <v>300</v>
      </c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  <c r="IX83" s="3"/>
      <c r="IY83" s="3"/>
      <c r="IZ83" s="3"/>
      <c r="JA83" s="3"/>
      <c r="JB83" s="3"/>
      <c r="JC83" s="3"/>
      <c r="JD83" s="3"/>
      <c r="JE83" s="3"/>
      <c r="JF83" s="3"/>
      <c r="JG83" s="3"/>
      <c r="JH83" s="3"/>
      <c r="JI83" s="3"/>
      <c r="JJ83" s="3"/>
      <c r="JK83" s="3"/>
      <c r="JL83" s="3"/>
      <c r="JM83" s="3"/>
      <c r="JN83" s="3"/>
      <c r="JO83" s="3"/>
      <c r="JP83" s="3"/>
      <c r="JQ83" s="3"/>
      <c r="JR83" s="3"/>
      <c r="JS83" s="3"/>
      <c r="JT83" s="3"/>
      <c r="JU83" s="3"/>
      <c r="JV83" s="3"/>
      <c r="JW83" s="3"/>
      <c r="JX83" s="3"/>
      <c r="JY83" s="3"/>
      <c r="JZ83" s="3"/>
      <c r="KA83" s="3"/>
      <c r="KB83" s="3"/>
      <c r="KC83" s="3"/>
      <c r="KD83" s="3"/>
      <c r="KE83" s="3"/>
      <c r="KF83" s="3"/>
      <c r="KG83" s="3"/>
      <c r="KH83" s="3"/>
      <c r="KI83" s="3"/>
      <c r="KJ83" s="3"/>
      <c r="KK83" s="3"/>
      <c r="KL83" s="3"/>
      <c r="KM83" s="3"/>
      <c r="KN83" s="3"/>
      <c r="KO83" s="3"/>
      <c r="KP83" s="3"/>
      <c r="KQ83" s="3"/>
      <c r="KR83" s="3"/>
      <c r="KS83" s="3"/>
      <c r="KT83" s="3"/>
      <c r="KU83" s="3"/>
      <c r="KV83" s="3"/>
      <c r="KW83" s="3"/>
      <c r="KX83" s="3"/>
      <c r="KY83" s="3"/>
      <c r="KZ83" s="3"/>
      <c r="LA83" s="3"/>
      <c r="LB83" s="3"/>
      <c r="LC83" s="3"/>
      <c r="LD83" s="3"/>
      <c r="LE83" s="3"/>
      <c r="LF83" s="3"/>
      <c r="LG83" s="3"/>
      <c r="LH83" s="3"/>
      <c r="LI83" s="3"/>
      <c r="LJ83" s="3"/>
      <c r="LK83" s="3"/>
      <c r="LL83" s="3"/>
      <c r="LM83" s="3"/>
      <c r="LN83" s="3"/>
      <c r="LO83" s="3"/>
      <c r="LP83" s="3"/>
      <c r="LQ83" s="3"/>
      <c r="LR83" s="3"/>
      <c r="LS83" s="3"/>
      <c r="LT83" s="3"/>
      <c r="LU83" s="3"/>
      <c r="LV83" s="3"/>
      <c r="LW83" s="3"/>
      <c r="LX83" s="3"/>
      <c r="LY83" s="3"/>
      <c r="LZ83" s="3"/>
      <c r="MA83" s="3"/>
      <c r="MB83" s="3"/>
      <c r="MC83" s="3"/>
      <c r="MD83" s="3"/>
      <c r="ME83" s="3"/>
      <c r="MF83" s="3"/>
      <c r="MG83" s="3"/>
      <c r="MH83" s="3"/>
      <c r="MI83" s="3"/>
      <c r="MJ83" s="3"/>
      <c r="MK83" s="3"/>
      <c r="ML83" s="3"/>
      <c r="MM83" s="3"/>
      <c r="MN83" s="3"/>
      <c r="MO83" s="3"/>
      <c r="MP83" s="3"/>
      <c r="MQ83" s="3"/>
      <c r="MR83" s="3"/>
      <c r="MS83" s="3"/>
      <c r="MT83" s="3"/>
      <c r="MU83" s="3"/>
      <c r="MV83" s="3"/>
      <c r="MW83" s="3"/>
    </row>
    <row r="84" spans="1:361" s="309" customFormat="1" ht="21" customHeight="1">
      <c r="A84" s="11">
        <v>113</v>
      </c>
      <c r="B84" s="173" t="s">
        <v>15</v>
      </c>
      <c r="C84" s="173" t="s">
        <v>21</v>
      </c>
      <c r="D84" s="174" t="s">
        <v>698</v>
      </c>
      <c r="E84" s="328" t="s">
        <v>142</v>
      </c>
      <c r="F84" s="328" t="s">
        <v>143</v>
      </c>
      <c r="G84" s="329"/>
      <c r="H84" s="11" t="s">
        <v>666</v>
      </c>
      <c r="I84" s="176">
        <v>39185</v>
      </c>
      <c r="J84" s="177">
        <f t="shared" ca="1" si="6"/>
        <v>6995.9258395833313</v>
      </c>
      <c r="K84" s="328" t="s">
        <v>144</v>
      </c>
      <c r="L84" s="173">
        <v>78480</v>
      </c>
      <c r="M84" s="328" t="s">
        <v>36</v>
      </c>
      <c r="N84" s="178"/>
      <c r="O84" s="178"/>
      <c r="P84" s="357" t="s">
        <v>141</v>
      </c>
      <c r="Q84" s="357"/>
      <c r="R84" s="258"/>
      <c r="S84" s="259"/>
      <c r="T84" s="331">
        <v>44807</v>
      </c>
      <c r="U84" s="332">
        <v>37</v>
      </c>
      <c r="V84" s="333" t="s">
        <v>958</v>
      </c>
      <c r="W84" s="334">
        <v>37</v>
      </c>
      <c r="X84" s="335"/>
      <c r="Y84" s="336"/>
      <c r="Z84" s="335"/>
      <c r="AA84" s="335"/>
      <c r="AB84" s="335"/>
      <c r="AC84" s="335"/>
      <c r="AD84" s="335"/>
      <c r="AE84" s="335"/>
      <c r="AF84" s="335"/>
      <c r="AG84" s="335"/>
      <c r="AH84" s="337"/>
      <c r="AI84" s="337"/>
      <c r="AJ84" s="337"/>
      <c r="AK84" s="339">
        <f t="shared" si="7"/>
        <v>37</v>
      </c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  <c r="IX84" s="3"/>
      <c r="IY84" s="3"/>
      <c r="IZ84" s="3"/>
      <c r="JA84" s="3"/>
      <c r="JB84" s="3"/>
      <c r="JC84" s="3"/>
      <c r="JD84" s="3"/>
      <c r="JE84" s="3"/>
      <c r="JF84" s="3"/>
      <c r="JG84" s="3"/>
      <c r="JH84" s="3"/>
      <c r="JI84" s="3"/>
      <c r="JJ84" s="3"/>
      <c r="JK84" s="3"/>
      <c r="JL84" s="3"/>
      <c r="JM84" s="3"/>
      <c r="JN84" s="3"/>
      <c r="JO84" s="3"/>
      <c r="JP84" s="3"/>
      <c r="JQ84" s="3"/>
      <c r="JR84" s="3"/>
      <c r="JS84" s="3"/>
      <c r="JT84" s="3"/>
      <c r="JU84" s="3"/>
      <c r="JV84" s="3"/>
      <c r="JW84" s="3"/>
      <c r="JX84" s="3"/>
      <c r="JY84" s="3"/>
      <c r="JZ84" s="3"/>
      <c r="KA84" s="3"/>
      <c r="KB84" s="3"/>
      <c r="KC84" s="3"/>
      <c r="KD84" s="3"/>
      <c r="KE84" s="3"/>
      <c r="KF84" s="3"/>
      <c r="KG84" s="3"/>
      <c r="KH84" s="3"/>
      <c r="KI84" s="3"/>
      <c r="KJ84" s="3"/>
      <c r="KK84" s="3"/>
      <c r="KL84" s="3"/>
      <c r="KM84" s="3"/>
      <c r="KN84" s="3"/>
      <c r="KO84" s="3"/>
      <c r="KP84" s="3"/>
      <c r="KQ84" s="3"/>
      <c r="KR84" s="3"/>
      <c r="KS84" s="3"/>
      <c r="KT84" s="3"/>
      <c r="KU84" s="3"/>
      <c r="KV84" s="3"/>
      <c r="KW84" s="3"/>
      <c r="KX84" s="3"/>
      <c r="KY84" s="3"/>
      <c r="KZ84" s="3"/>
      <c r="LA84" s="3"/>
      <c r="LB84" s="3"/>
      <c r="LC84" s="3"/>
      <c r="LD84" s="3"/>
      <c r="LE84" s="3"/>
      <c r="LF84" s="3"/>
      <c r="LG84" s="3"/>
      <c r="LH84" s="3"/>
      <c r="LI84" s="3"/>
      <c r="LJ84" s="3"/>
      <c r="LK84" s="3"/>
      <c r="LL84" s="3"/>
      <c r="LM84" s="3"/>
      <c r="LN84" s="3"/>
      <c r="LO84" s="3"/>
      <c r="LP84" s="3"/>
      <c r="LQ84" s="3"/>
      <c r="LR84" s="3"/>
      <c r="LS84" s="3"/>
      <c r="LT84" s="3"/>
      <c r="LU84" s="3"/>
      <c r="LV84" s="3"/>
      <c r="LW84" s="3"/>
      <c r="LX84" s="3"/>
      <c r="LY84" s="3"/>
      <c r="LZ84" s="3"/>
      <c r="MA84" s="3"/>
      <c r="MB84" s="3"/>
      <c r="MC84" s="3"/>
      <c r="MD84" s="3"/>
      <c r="ME84" s="3"/>
      <c r="MF84" s="3"/>
      <c r="MG84" s="3"/>
      <c r="MH84" s="3"/>
      <c r="MI84" s="3"/>
      <c r="MJ84" s="3"/>
      <c r="MK84" s="3"/>
      <c r="ML84" s="3"/>
      <c r="MM84" s="3"/>
      <c r="MN84" s="3"/>
      <c r="MO84" s="3"/>
      <c r="MP84" s="3"/>
      <c r="MQ84" s="3"/>
      <c r="MR84" s="3"/>
      <c r="MS84" s="3"/>
      <c r="MT84" s="3"/>
      <c r="MU84" s="3"/>
      <c r="MV84" s="3"/>
      <c r="MW84" s="3"/>
    </row>
    <row r="85" spans="1:361" ht="21" customHeight="1">
      <c r="A85" s="174">
        <v>34</v>
      </c>
      <c r="B85" s="306" t="s">
        <v>15</v>
      </c>
      <c r="C85" s="306" t="s">
        <v>21</v>
      </c>
      <c r="D85" s="300" t="s">
        <v>698</v>
      </c>
      <c r="E85" s="346" t="s">
        <v>1021</v>
      </c>
      <c r="F85" s="346" t="s">
        <v>1022</v>
      </c>
      <c r="G85" s="347"/>
      <c r="H85" s="300" t="s">
        <v>1023</v>
      </c>
      <c r="I85" s="348">
        <v>39180</v>
      </c>
      <c r="J85" s="303">
        <f t="shared" ca="1" si="6"/>
        <v>7000.9258395833313</v>
      </c>
      <c r="K85" s="346" t="s">
        <v>324</v>
      </c>
      <c r="L85" s="306">
        <v>78540</v>
      </c>
      <c r="M85" s="346" t="s">
        <v>15</v>
      </c>
      <c r="N85" s="349">
        <v>767636887</v>
      </c>
      <c r="O85" s="349"/>
      <c r="P85" s="305" t="s">
        <v>325</v>
      </c>
      <c r="Q85" s="305" t="s">
        <v>1024</v>
      </c>
      <c r="R85" s="350"/>
      <c r="S85" s="351"/>
      <c r="T85" s="352">
        <v>44830</v>
      </c>
      <c r="U85" s="307">
        <v>280</v>
      </c>
      <c r="V85" s="353" t="s">
        <v>958</v>
      </c>
      <c r="W85" s="334">
        <v>260</v>
      </c>
      <c r="X85" s="301"/>
      <c r="Y85" s="355"/>
      <c r="Z85" s="354"/>
      <c r="AA85" s="354"/>
      <c r="AB85" s="354"/>
      <c r="AC85" s="354"/>
      <c r="AD85" s="354"/>
      <c r="AE85" s="354"/>
      <c r="AF85" s="354">
        <v>20</v>
      </c>
      <c r="AG85" s="354"/>
      <c r="AH85" s="356"/>
      <c r="AI85" s="356"/>
      <c r="AJ85" s="356"/>
      <c r="AK85" s="308">
        <f t="shared" si="7"/>
        <v>280</v>
      </c>
      <c r="BN85" s="309"/>
      <c r="BO85" s="309"/>
      <c r="BP85" s="309"/>
      <c r="BQ85" s="309"/>
      <c r="BR85" s="309"/>
      <c r="BS85" s="309"/>
      <c r="BT85" s="309"/>
      <c r="BU85" s="309"/>
      <c r="BV85" s="309"/>
      <c r="BW85" s="309"/>
      <c r="BX85" s="309"/>
      <c r="BY85" s="309"/>
      <c r="BZ85" s="309"/>
      <c r="CA85" s="309"/>
      <c r="CB85" s="309"/>
      <c r="CC85" s="309"/>
      <c r="CD85" s="309"/>
      <c r="CE85" s="309"/>
      <c r="CF85" s="309"/>
      <c r="CG85" s="309"/>
      <c r="CH85" s="309"/>
      <c r="CI85" s="309"/>
      <c r="CJ85" s="309"/>
      <c r="CK85" s="309"/>
      <c r="CL85" s="309"/>
      <c r="CM85" s="309"/>
      <c r="CN85" s="309"/>
      <c r="CO85" s="309"/>
      <c r="CP85" s="309"/>
      <c r="CQ85" s="309"/>
      <c r="CR85" s="309"/>
      <c r="CS85" s="309"/>
      <c r="CT85" s="309"/>
      <c r="CU85" s="309"/>
      <c r="CV85" s="309"/>
      <c r="CW85" s="309"/>
      <c r="CX85" s="309"/>
      <c r="CY85" s="309"/>
      <c r="CZ85" s="309"/>
      <c r="DA85" s="309"/>
      <c r="DB85" s="309"/>
      <c r="DC85" s="309"/>
      <c r="DD85" s="309"/>
      <c r="DE85" s="309"/>
      <c r="DF85" s="309"/>
      <c r="DG85" s="309"/>
      <c r="DH85" s="309"/>
      <c r="DI85" s="309"/>
      <c r="DJ85" s="309"/>
      <c r="DK85" s="309"/>
      <c r="DL85" s="309"/>
      <c r="DM85" s="309"/>
      <c r="DN85" s="309"/>
      <c r="DO85" s="309"/>
      <c r="DP85" s="309"/>
      <c r="DQ85" s="309"/>
      <c r="DR85" s="309"/>
      <c r="DS85" s="309"/>
      <c r="DT85" s="309"/>
      <c r="DU85" s="309"/>
      <c r="DV85" s="309"/>
      <c r="DW85" s="309"/>
      <c r="DX85" s="309"/>
      <c r="DY85" s="309"/>
      <c r="DZ85" s="309"/>
      <c r="EA85" s="309"/>
      <c r="EB85" s="309"/>
      <c r="EC85" s="309"/>
      <c r="ED85" s="309"/>
      <c r="EE85" s="309"/>
      <c r="EF85" s="309"/>
      <c r="EG85" s="309"/>
      <c r="EH85" s="309"/>
      <c r="EI85" s="309"/>
      <c r="EJ85" s="309"/>
      <c r="EK85" s="309"/>
      <c r="EL85" s="309"/>
      <c r="EM85" s="309"/>
      <c r="EN85" s="309"/>
      <c r="EO85" s="309"/>
      <c r="EP85" s="309"/>
      <c r="EQ85" s="309"/>
      <c r="ER85" s="309"/>
      <c r="ES85" s="309"/>
      <c r="ET85" s="309"/>
      <c r="EU85" s="309"/>
      <c r="EV85" s="309"/>
      <c r="EW85" s="309"/>
      <c r="EX85" s="309"/>
      <c r="EY85" s="309"/>
      <c r="EZ85" s="309"/>
      <c r="FA85" s="309"/>
      <c r="FB85" s="309"/>
      <c r="FC85" s="309"/>
      <c r="FD85" s="309"/>
      <c r="FE85" s="309"/>
      <c r="FF85" s="309"/>
      <c r="FG85" s="309"/>
      <c r="FH85" s="309"/>
      <c r="FI85" s="309"/>
      <c r="FJ85" s="309"/>
      <c r="FK85" s="309"/>
      <c r="FL85" s="309"/>
      <c r="FM85" s="309"/>
      <c r="FN85" s="309"/>
      <c r="FO85" s="309"/>
      <c r="FP85" s="309"/>
      <c r="FQ85" s="309"/>
      <c r="FR85" s="309"/>
      <c r="FS85" s="309"/>
      <c r="FT85" s="309"/>
      <c r="FU85" s="309"/>
      <c r="FV85" s="309"/>
      <c r="FW85" s="309"/>
      <c r="FX85" s="309"/>
      <c r="FY85" s="309"/>
      <c r="FZ85" s="309"/>
      <c r="GA85" s="309"/>
      <c r="GB85" s="309"/>
      <c r="GC85" s="309"/>
      <c r="GD85" s="309"/>
      <c r="GE85" s="309"/>
      <c r="GF85" s="309"/>
      <c r="GG85" s="309"/>
      <c r="GH85" s="309"/>
      <c r="GI85" s="309"/>
      <c r="GJ85" s="309"/>
      <c r="GK85" s="309"/>
      <c r="GL85" s="309"/>
      <c r="GM85" s="309"/>
      <c r="GN85" s="309"/>
      <c r="GO85" s="309"/>
      <c r="GP85" s="309"/>
      <c r="GQ85" s="309"/>
      <c r="GR85" s="309"/>
      <c r="GS85" s="309"/>
      <c r="GT85" s="309"/>
      <c r="GU85" s="309"/>
      <c r="GV85" s="309"/>
      <c r="GW85" s="309"/>
      <c r="GX85" s="309"/>
      <c r="GY85" s="309"/>
      <c r="GZ85" s="309"/>
      <c r="HA85" s="309"/>
      <c r="HB85" s="309"/>
      <c r="HC85" s="309"/>
      <c r="HD85" s="309"/>
      <c r="HE85" s="309"/>
      <c r="HF85" s="309"/>
      <c r="HG85" s="309"/>
      <c r="HH85" s="309"/>
      <c r="HI85" s="309"/>
      <c r="HJ85" s="309"/>
      <c r="HK85" s="309"/>
      <c r="HL85" s="309"/>
      <c r="HM85" s="309"/>
      <c r="HN85" s="309"/>
      <c r="HO85" s="309"/>
      <c r="HP85" s="309"/>
      <c r="HQ85" s="309"/>
      <c r="HR85" s="309"/>
      <c r="HS85" s="309"/>
      <c r="HT85" s="309"/>
      <c r="HU85" s="309"/>
      <c r="HV85" s="309"/>
      <c r="HW85" s="309"/>
      <c r="HX85" s="309"/>
      <c r="HY85" s="309"/>
      <c r="HZ85" s="309"/>
      <c r="IA85" s="309"/>
      <c r="IB85" s="309"/>
      <c r="IC85" s="309"/>
      <c r="ID85" s="309"/>
      <c r="IE85" s="309"/>
      <c r="IF85" s="309"/>
      <c r="IG85" s="309"/>
      <c r="IH85" s="309"/>
      <c r="II85" s="309"/>
      <c r="IJ85" s="309"/>
      <c r="IK85" s="309"/>
      <c r="IL85" s="309"/>
      <c r="IM85" s="309"/>
      <c r="IN85" s="309"/>
      <c r="IO85" s="309"/>
      <c r="IP85" s="309"/>
      <c r="IQ85" s="309"/>
      <c r="IR85" s="309"/>
      <c r="IS85" s="309"/>
      <c r="IT85" s="309"/>
      <c r="IU85" s="309"/>
      <c r="IV85" s="309"/>
      <c r="IW85" s="309"/>
      <c r="IX85" s="309"/>
      <c r="IY85" s="309"/>
      <c r="IZ85" s="309"/>
      <c r="JA85" s="309"/>
      <c r="JB85" s="309"/>
      <c r="JC85" s="309"/>
      <c r="JD85" s="309"/>
      <c r="JE85" s="309"/>
      <c r="JF85" s="309"/>
      <c r="JG85" s="309"/>
      <c r="JH85" s="309"/>
      <c r="JI85" s="309"/>
      <c r="JJ85" s="309"/>
      <c r="JK85" s="309"/>
      <c r="JL85" s="309"/>
      <c r="JM85" s="309"/>
      <c r="JN85" s="309"/>
      <c r="JO85" s="309"/>
      <c r="JP85" s="309"/>
      <c r="JQ85" s="309"/>
      <c r="JR85" s="309"/>
      <c r="JS85" s="309"/>
      <c r="JT85" s="309"/>
      <c r="JU85" s="309"/>
      <c r="JV85" s="309"/>
      <c r="JW85" s="309"/>
      <c r="JX85" s="309"/>
      <c r="JY85" s="309"/>
      <c r="JZ85" s="309"/>
      <c r="KA85" s="309"/>
      <c r="KB85" s="309"/>
      <c r="KC85" s="309"/>
      <c r="KD85" s="309"/>
      <c r="KE85" s="309"/>
      <c r="KF85" s="309"/>
      <c r="KG85" s="309"/>
      <c r="KH85" s="309"/>
      <c r="KI85" s="309"/>
      <c r="KJ85" s="309"/>
      <c r="KK85" s="309"/>
      <c r="KL85" s="309"/>
      <c r="KM85" s="309"/>
      <c r="KN85" s="309"/>
      <c r="KO85" s="309"/>
      <c r="KP85" s="309"/>
      <c r="KQ85" s="309"/>
      <c r="KR85" s="309"/>
      <c r="KS85" s="309"/>
      <c r="KT85" s="309"/>
      <c r="KU85" s="309"/>
      <c r="KV85" s="309"/>
      <c r="KW85" s="309"/>
      <c r="KX85" s="309"/>
      <c r="KY85" s="309"/>
      <c r="KZ85" s="309"/>
      <c r="LA85" s="309"/>
      <c r="LB85" s="309"/>
      <c r="LC85" s="309"/>
      <c r="LD85" s="309"/>
      <c r="LE85" s="309"/>
      <c r="LF85" s="309"/>
      <c r="LG85" s="309"/>
      <c r="LH85" s="309"/>
      <c r="LI85" s="309"/>
      <c r="LJ85" s="309"/>
      <c r="LK85" s="309"/>
      <c r="LL85" s="309"/>
      <c r="LM85" s="309"/>
      <c r="LN85" s="309"/>
      <c r="LO85" s="309"/>
      <c r="LP85" s="309"/>
      <c r="LQ85" s="309"/>
      <c r="LR85" s="309"/>
      <c r="LS85" s="309"/>
      <c r="LT85" s="309"/>
      <c r="LU85" s="309"/>
      <c r="LV85" s="309"/>
      <c r="LW85" s="309"/>
      <c r="LX85" s="309"/>
      <c r="LY85" s="309"/>
      <c r="LZ85" s="309"/>
      <c r="MA85" s="309"/>
      <c r="MB85" s="309"/>
      <c r="MC85" s="309"/>
      <c r="MD85" s="309"/>
      <c r="ME85" s="309"/>
      <c r="MF85" s="309"/>
      <c r="MG85" s="309"/>
      <c r="MH85" s="309"/>
      <c r="MI85" s="309"/>
      <c r="MJ85" s="309"/>
      <c r="MK85" s="309"/>
      <c r="ML85" s="309"/>
      <c r="MM85" s="309"/>
      <c r="MN85" s="309"/>
      <c r="MO85" s="309"/>
      <c r="MP85" s="309"/>
      <c r="MQ85" s="309"/>
      <c r="MR85" s="309"/>
      <c r="MS85" s="309"/>
      <c r="MT85" s="309"/>
      <c r="MU85" s="309"/>
      <c r="MV85" s="309"/>
      <c r="MW85" s="309"/>
    </row>
    <row r="86" spans="1:361" ht="21" customHeight="1">
      <c r="A86" s="11">
        <v>94</v>
      </c>
      <c r="B86" s="306" t="s">
        <v>15</v>
      </c>
      <c r="C86" s="306" t="s">
        <v>21</v>
      </c>
      <c r="D86" s="300" t="s">
        <v>697</v>
      </c>
      <c r="E86" s="346" t="s">
        <v>930</v>
      </c>
      <c r="F86" s="346" t="s">
        <v>929</v>
      </c>
      <c r="G86" s="347">
        <v>44797</v>
      </c>
      <c r="H86" s="300" t="s">
        <v>1128</v>
      </c>
      <c r="I86" s="348">
        <v>39170</v>
      </c>
      <c r="J86" s="303">
        <f t="shared" ca="1" si="6"/>
        <v>7010.9258395833313</v>
      </c>
      <c r="K86" s="346" t="s">
        <v>1129</v>
      </c>
      <c r="L86" s="306">
        <v>78480</v>
      </c>
      <c r="M86" s="346" t="s">
        <v>36</v>
      </c>
      <c r="N86" s="304">
        <v>672967756</v>
      </c>
      <c r="O86" s="349"/>
      <c r="P86" s="305" t="s">
        <v>1130</v>
      </c>
      <c r="Q86" s="361"/>
      <c r="R86" s="350"/>
      <c r="S86" s="351"/>
      <c r="T86" s="352">
        <v>44807</v>
      </c>
      <c r="U86" s="307">
        <v>300</v>
      </c>
      <c r="V86" s="358" t="s">
        <v>965</v>
      </c>
      <c r="W86" s="334">
        <v>120</v>
      </c>
      <c r="X86" s="301"/>
      <c r="Y86" s="473">
        <v>120</v>
      </c>
      <c r="Z86" s="354"/>
      <c r="AA86" s="354"/>
      <c r="AB86" s="354"/>
      <c r="AC86" s="354"/>
      <c r="AD86" s="354"/>
      <c r="AE86" s="354"/>
      <c r="AF86" s="354">
        <v>60</v>
      </c>
      <c r="AG86" s="354"/>
      <c r="AH86" s="356"/>
      <c r="AI86" s="356"/>
      <c r="AJ86" s="356"/>
      <c r="AK86" s="308">
        <f t="shared" si="7"/>
        <v>300</v>
      </c>
    </row>
    <row r="87" spans="1:361" s="309" customFormat="1" ht="21" customHeight="1">
      <c r="A87" s="174">
        <v>44</v>
      </c>
      <c r="B87" s="173" t="s">
        <v>15</v>
      </c>
      <c r="C87" s="173" t="s">
        <v>21</v>
      </c>
      <c r="D87" s="174" t="s">
        <v>698</v>
      </c>
      <c r="E87" s="328" t="s">
        <v>344</v>
      </c>
      <c r="F87" s="328" t="s">
        <v>345</v>
      </c>
      <c r="G87" s="329"/>
      <c r="H87" s="174" t="s">
        <v>346</v>
      </c>
      <c r="I87" s="176">
        <v>39128</v>
      </c>
      <c r="J87" s="177">
        <f t="shared" ca="1" si="6"/>
        <v>7052.9258395833313</v>
      </c>
      <c r="K87" s="328" t="s">
        <v>347</v>
      </c>
      <c r="L87" s="173">
        <v>78130</v>
      </c>
      <c r="M87" s="328" t="s">
        <v>94</v>
      </c>
      <c r="N87" s="178">
        <v>652751565</v>
      </c>
      <c r="O87" s="178"/>
      <c r="P87" s="330" t="s">
        <v>348</v>
      </c>
      <c r="Q87" s="330" t="s">
        <v>1027</v>
      </c>
      <c r="R87" s="258"/>
      <c r="S87" s="259"/>
      <c r="T87" s="331">
        <v>44829</v>
      </c>
      <c r="U87" s="332">
        <v>300</v>
      </c>
      <c r="V87" s="358" t="s">
        <v>965</v>
      </c>
      <c r="W87" s="335"/>
      <c r="X87" s="335"/>
      <c r="Y87" s="336"/>
      <c r="Z87" s="335"/>
      <c r="AA87" s="335">
        <v>280</v>
      </c>
      <c r="AB87" s="335"/>
      <c r="AC87" s="335"/>
      <c r="AD87" s="335"/>
      <c r="AE87" s="335"/>
      <c r="AF87" s="335">
        <v>20</v>
      </c>
      <c r="AG87" s="335"/>
      <c r="AH87" s="337"/>
      <c r="AI87" s="337"/>
      <c r="AJ87" s="337"/>
      <c r="AK87" s="339">
        <f t="shared" si="7"/>
        <v>300</v>
      </c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  <c r="IX87" s="3"/>
      <c r="IY87" s="3"/>
      <c r="IZ87" s="3"/>
      <c r="JA87" s="3"/>
      <c r="JB87" s="3"/>
      <c r="JC87" s="3"/>
      <c r="JD87" s="3"/>
      <c r="JE87" s="3"/>
      <c r="JF87" s="3"/>
      <c r="JG87" s="3"/>
      <c r="JH87" s="3"/>
      <c r="JI87" s="3"/>
      <c r="JJ87" s="3"/>
      <c r="JK87" s="3"/>
      <c r="JL87" s="3"/>
      <c r="JM87" s="3"/>
      <c r="JN87" s="3"/>
      <c r="JO87" s="3"/>
      <c r="JP87" s="3"/>
      <c r="JQ87" s="3"/>
      <c r="JR87" s="3"/>
      <c r="JS87" s="3"/>
      <c r="JT87" s="3"/>
      <c r="JU87" s="3"/>
      <c r="JV87" s="3"/>
      <c r="JW87" s="3"/>
      <c r="JX87" s="3"/>
      <c r="JY87" s="3"/>
      <c r="JZ87" s="3"/>
      <c r="KA87" s="3"/>
      <c r="KB87" s="3"/>
      <c r="KC87" s="3"/>
      <c r="KD87" s="3"/>
      <c r="KE87" s="3"/>
      <c r="KF87" s="3"/>
      <c r="KG87" s="3"/>
      <c r="KH87" s="3"/>
      <c r="KI87" s="3"/>
      <c r="KJ87" s="3"/>
      <c r="KK87" s="3"/>
      <c r="KL87" s="3"/>
      <c r="KM87" s="3"/>
      <c r="KN87" s="3"/>
      <c r="KO87" s="3"/>
      <c r="KP87" s="3"/>
      <c r="KQ87" s="3"/>
      <c r="KR87" s="3"/>
      <c r="KS87" s="3"/>
      <c r="KT87" s="3"/>
      <c r="KU87" s="3"/>
      <c r="KV87" s="3"/>
      <c r="KW87" s="3"/>
      <c r="KX87" s="3"/>
      <c r="KY87" s="3"/>
      <c r="KZ87" s="3"/>
      <c r="LA87" s="3"/>
      <c r="LB87" s="3"/>
      <c r="LC87" s="3"/>
      <c r="LD87" s="3"/>
      <c r="LE87" s="3"/>
      <c r="LF87" s="3"/>
      <c r="LG87" s="3"/>
      <c r="LH87" s="3"/>
      <c r="LI87" s="3"/>
      <c r="LJ87" s="3"/>
      <c r="LK87" s="3"/>
      <c r="LL87" s="3"/>
      <c r="LM87" s="3"/>
      <c r="LN87" s="3"/>
      <c r="LO87" s="3"/>
      <c r="LP87" s="3"/>
      <c r="LQ87" s="3"/>
      <c r="LR87" s="3"/>
      <c r="LS87" s="3"/>
      <c r="LT87" s="3"/>
      <c r="LU87" s="3"/>
      <c r="LV87" s="3"/>
      <c r="LW87" s="3"/>
      <c r="LX87" s="3"/>
      <c r="LY87" s="3"/>
      <c r="LZ87" s="3"/>
      <c r="MA87" s="3"/>
      <c r="MB87" s="3"/>
      <c r="MC87" s="3"/>
      <c r="MD87" s="3"/>
      <c r="ME87" s="3"/>
      <c r="MF87" s="3"/>
      <c r="MG87" s="3"/>
      <c r="MH87" s="3"/>
      <c r="MI87" s="3"/>
      <c r="MJ87" s="3"/>
      <c r="MK87" s="3"/>
      <c r="ML87" s="3"/>
      <c r="MM87" s="3"/>
      <c r="MN87" s="3"/>
      <c r="MO87" s="3"/>
      <c r="MP87" s="3"/>
      <c r="MQ87" s="3"/>
      <c r="MR87" s="3"/>
      <c r="MS87" s="3"/>
      <c r="MT87" s="3"/>
      <c r="MU87" s="3"/>
      <c r="MV87" s="3"/>
      <c r="MW87" s="3"/>
    </row>
    <row r="88" spans="1:361" ht="21" customHeight="1">
      <c r="A88" s="11">
        <v>62</v>
      </c>
      <c r="B88" s="173" t="s">
        <v>15</v>
      </c>
      <c r="C88" s="173" t="s">
        <v>21</v>
      </c>
      <c r="D88" s="174" t="s">
        <v>698</v>
      </c>
      <c r="E88" s="328" t="s">
        <v>179</v>
      </c>
      <c r="F88" s="328" t="s">
        <v>180</v>
      </c>
      <c r="G88" s="329"/>
      <c r="H88" s="174" t="s">
        <v>619</v>
      </c>
      <c r="I88" s="176">
        <v>39057</v>
      </c>
      <c r="J88" s="177">
        <f t="shared" ca="1" si="6"/>
        <v>7123.9258395833313</v>
      </c>
      <c r="K88" s="328" t="s">
        <v>181</v>
      </c>
      <c r="L88" s="173">
        <v>78540</v>
      </c>
      <c r="M88" s="328" t="s">
        <v>15</v>
      </c>
      <c r="N88" s="178">
        <v>622580662</v>
      </c>
      <c r="O88" s="178"/>
      <c r="P88" s="357" t="s">
        <v>182</v>
      </c>
      <c r="Q88" s="357"/>
      <c r="R88" s="258"/>
      <c r="S88" s="259"/>
      <c r="T88" s="331">
        <v>44807</v>
      </c>
      <c r="U88" s="332">
        <v>300</v>
      </c>
      <c r="V88" s="333" t="s">
        <v>958</v>
      </c>
      <c r="W88" s="334">
        <v>300</v>
      </c>
      <c r="X88" s="335"/>
      <c r="Y88" s="336"/>
      <c r="Z88" s="335"/>
      <c r="AA88" s="335"/>
      <c r="AB88" s="335"/>
      <c r="AC88" s="335"/>
      <c r="AD88" s="335"/>
      <c r="AE88" s="335"/>
      <c r="AF88" s="335"/>
      <c r="AG88" s="335"/>
      <c r="AH88" s="337"/>
      <c r="AI88" s="337"/>
      <c r="AJ88" s="337"/>
      <c r="AK88" s="339">
        <f t="shared" si="7"/>
        <v>300</v>
      </c>
    </row>
    <row r="89" spans="1:361" ht="21" customHeight="1">
      <c r="A89" s="174">
        <v>61</v>
      </c>
      <c r="B89" s="173" t="s">
        <v>15</v>
      </c>
      <c r="C89" s="173" t="s">
        <v>21</v>
      </c>
      <c r="D89" s="174" t="s">
        <v>697</v>
      </c>
      <c r="E89" s="328" t="s">
        <v>132</v>
      </c>
      <c r="F89" s="328" t="s">
        <v>133</v>
      </c>
      <c r="G89" s="329"/>
      <c r="H89" s="174" t="s">
        <v>618</v>
      </c>
      <c r="I89" s="176">
        <v>38894</v>
      </c>
      <c r="J89" s="177">
        <f t="shared" ca="1" si="6"/>
        <v>7286.9258395833313</v>
      </c>
      <c r="K89" s="328" t="s">
        <v>134</v>
      </c>
      <c r="L89" s="173">
        <v>78540</v>
      </c>
      <c r="M89" s="328" t="s">
        <v>15</v>
      </c>
      <c r="N89" s="178">
        <v>666315932</v>
      </c>
      <c r="O89" s="178">
        <v>661314828</v>
      </c>
      <c r="P89" s="357" t="s">
        <v>135</v>
      </c>
      <c r="Q89" s="357"/>
      <c r="R89" s="258"/>
      <c r="S89" s="259"/>
      <c r="T89" s="331">
        <v>44810</v>
      </c>
      <c r="U89" s="332">
        <v>300</v>
      </c>
      <c r="V89" s="333" t="s">
        <v>958</v>
      </c>
      <c r="W89" s="334">
        <v>90</v>
      </c>
      <c r="X89" s="335"/>
      <c r="Y89" s="336">
        <v>90</v>
      </c>
      <c r="Z89" s="335">
        <v>60</v>
      </c>
      <c r="AA89" s="335"/>
      <c r="AB89" s="335"/>
      <c r="AC89" s="335"/>
      <c r="AD89" s="335"/>
      <c r="AE89" s="335"/>
      <c r="AF89" s="335">
        <v>60</v>
      </c>
      <c r="AG89" s="335"/>
      <c r="AH89" s="337"/>
      <c r="AI89" s="337"/>
      <c r="AJ89" s="337"/>
      <c r="AK89" s="339">
        <f t="shared" si="7"/>
        <v>300</v>
      </c>
    </row>
    <row r="90" spans="1:361" ht="21" customHeight="1">
      <c r="A90" s="11">
        <v>7</v>
      </c>
      <c r="B90" s="173" t="s">
        <v>15</v>
      </c>
      <c r="C90" s="173" t="s">
        <v>21</v>
      </c>
      <c r="D90" s="174" t="s">
        <v>698</v>
      </c>
      <c r="E90" s="328" t="s">
        <v>155</v>
      </c>
      <c r="F90" s="328" t="s">
        <v>156</v>
      </c>
      <c r="G90" s="329"/>
      <c r="H90" s="392" t="s">
        <v>565</v>
      </c>
      <c r="I90" s="176">
        <v>38846</v>
      </c>
      <c r="J90" s="177">
        <f t="shared" ca="1" si="6"/>
        <v>7334.9258395833313</v>
      </c>
      <c r="K90" s="328" t="s">
        <v>157</v>
      </c>
      <c r="L90" s="173">
        <v>78540</v>
      </c>
      <c r="M90" s="328" t="s">
        <v>15</v>
      </c>
      <c r="N90" s="178">
        <v>680130329</v>
      </c>
      <c r="O90" s="178">
        <v>664406396</v>
      </c>
      <c r="P90" s="330" t="s">
        <v>158</v>
      </c>
      <c r="Q90" s="357"/>
      <c r="R90" s="258"/>
      <c r="S90" s="259"/>
      <c r="T90" s="331">
        <v>44811</v>
      </c>
      <c r="U90" s="332">
        <v>300</v>
      </c>
      <c r="V90" s="358" t="s">
        <v>965</v>
      </c>
      <c r="W90" s="334">
        <v>150</v>
      </c>
      <c r="X90" s="335"/>
      <c r="Y90" s="336">
        <v>150</v>
      </c>
      <c r="Z90" s="335"/>
      <c r="AA90" s="335"/>
      <c r="AB90" s="335"/>
      <c r="AC90" s="335"/>
      <c r="AD90" s="335"/>
      <c r="AE90" s="335"/>
      <c r="AF90" s="335"/>
      <c r="AG90" s="335"/>
      <c r="AH90" s="337"/>
      <c r="AI90" s="337"/>
      <c r="AJ90" s="337"/>
      <c r="AK90" s="339">
        <f t="shared" si="7"/>
        <v>300</v>
      </c>
    </row>
    <row r="91" spans="1:361" ht="21" customHeight="1">
      <c r="A91" s="174">
        <v>21</v>
      </c>
      <c r="B91" s="173" t="s">
        <v>15</v>
      </c>
      <c r="C91" s="173" t="s">
        <v>21</v>
      </c>
      <c r="D91" s="174" t="s">
        <v>698</v>
      </c>
      <c r="E91" s="328" t="s">
        <v>450</v>
      </c>
      <c r="F91" s="328" t="s">
        <v>451</v>
      </c>
      <c r="G91" s="329"/>
      <c r="H91" s="392" t="s">
        <v>587</v>
      </c>
      <c r="I91" s="176">
        <v>38793</v>
      </c>
      <c r="J91" s="177">
        <f t="shared" ca="1" si="6"/>
        <v>7387.9258395833313</v>
      </c>
      <c r="K91" s="328" t="s">
        <v>452</v>
      </c>
      <c r="L91" s="173">
        <v>78540</v>
      </c>
      <c r="M91" s="328" t="s">
        <v>15</v>
      </c>
      <c r="N91" s="178">
        <v>616407885</v>
      </c>
      <c r="O91" s="178"/>
      <c r="P91" s="330" t="s">
        <v>705</v>
      </c>
      <c r="Q91" s="357" t="s">
        <v>495</v>
      </c>
      <c r="R91" s="258"/>
      <c r="S91" s="259"/>
      <c r="T91" s="331">
        <v>44813</v>
      </c>
      <c r="U91" s="332">
        <v>300</v>
      </c>
      <c r="V91" s="333" t="s">
        <v>958</v>
      </c>
      <c r="W91" s="334">
        <v>300</v>
      </c>
      <c r="X91" s="335"/>
      <c r="Y91" s="336"/>
      <c r="Z91" s="335"/>
      <c r="AA91" s="335"/>
      <c r="AB91" s="335"/>
      <c r="AC91" s="335"/>
      <c r="AD91" s="335"/>
      <c r="AE91" s="335"/>
      <c r="AF91" s="335"/>
      <c r="AG91" s="335"/>
      <c r="AH91" s="337"/>
      <c r="AI91" s="337"/>
      <c r="AJ91" s="337"/>
      <c r="AK91" s="339">
        <f t="shared" si="7"/>
        <v>300</v>
      </c>
    </row>
    <row r="92" spans="1:361" s="389" customFormat="1" ht="21" customHeight="1">
      <c r="A92" s="11">
        <v>97</v>
      </c>
      <c r="B92" s="173" t="s">
        <v>15</v>
      </c>
      <c r="C92" s="173" t="s">
        <v>21</v>
      </c>
      <c r="D92" s="174" t="s">
        <v>698</v>
      </c>
      <c r="E92" s="328" t="s">
        <v>128</v>
      </c>
      <c r="F92" s="328" t="s">
        <v>129</v>
      </c>
      <c r="G92" s="329"/>
      <c r="H92" s="392" t="s">
        <v>650</v>
      </c>
      <c r="I92" s="176">
        <v>38513</v>
      </c>
      <c r="J92" s="177">
        <f t="shared" ca="1" si="6"/>
        <v>7667.9258395833313</v>
      </c>
      <c r="K92" s="328" t="s">
        <v>1138</v>
      </c>
      <c r="L92" s="173">
        <v>78480</v>
      </c>
      <c r="M92" s="328" t="s">
        <v>36</v>
      </c>
      <c r="N92" s="178">
        <v>782551392</v>
      </c>
      <c r="O92" s="178">
        <v>688973001</v>
      </c>
      <c r="P92" s="357" t="s">
        <v>131</v>
      </c>
      <c r="Q92" s="330" t="s">
        <v>1139</v>
      </c>
      <c r="R92" s="258"/>
      <c r="S92" s="259"/>
      <c r="T92" s="331">
        <v>44815</v>
      </c>
      <c r="U92" s="332">
        <v>300</v>
      </c>
      <c r="V92" s="358" t="s">
        <v>965</v>
      </c>
      <c r="W92" s="334">
        <v>300</v>
      </c>
      <c r="X92" s="335"/>
      <c r="Y92" s="336"/>
      <c r="Z92" s="335"/>
      <c r="AA92" s="335"/>
      <c r="AB92" s="335"/>
      <c r="AC92" s="335"/>
      <c r="AD92" s="335"/>
      <c r="AE92" s="335"/>
      <c r="AF92" s="335"/>
      <c r="AG92" s="335"/>
      <c r="AH92" s="337"/>
      <c r="AI92" s="337"/>
      <c r="AJ92" s="337"/>
      <c r="AK92" s="339">
        <f t="shared" si="7"/>
        <v>300</v>
      </c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  <c r="IX92" s="3"/>
      <c r="IY92" s="3"/>
      <c r="IZ92" s="3"/>
      <c r="JA92" s="3"/>
      <c r="JB92" s="3"/>
      <c r="JC92" s="3"/>
      <c r="JD92" s="3"/>
      <c r="JE92" s="3"/>
      <c r="JF92" s="3"/>
      <c r="JG92" s="3"/>
      <c r="JH92" s="3"/>
      <c r="JI92" s="3"/>
      <c r="JJ92" s="3"/>
      <c r="JK92" s="3"/>
      <c r="JL92" s="3"/>
      <c r="JM92" s="3"/>
      <c r="JN92" s="3"/>
      <c r="JO92" s="3"/>
      <c r="JP92" s="3"/>
      <c r="JQ92" s="3"/>
      <c r="JR92" s="3"/>
      <c r="JS92" s="3"/>
      <c r="JT92" s="3"/>
      <c r="JU92" s="3"/>
      <c r="JV92" s="3"/>
      <c r="JW92" s="3"/>
      <c r="JX92" s="3"/>
      <c r="JY92" s="3"/>
      <c r="JZ92" s="3"/>
      <c r="KA92" s="3"/>
      <c r="KB92" s="3"/>
      <c r="KC92" s="3"/>
      <c r="KD92" s="3"/>
      <c r="KE92" s="3"/>
      <c r="KF92" s="3"/>
      <c r="KG92" s="3"/>
      <c r="KH92" s="3"/>
      <c r="KI92" s="3"/>
      <c r="KJ92" s="3"/>
      <c r="KK92" s="3"/>
      <c r="KL92" s="3"/>
      <c r="KM92" s="3"/>
      <c r="KN92" s="3"/>
      <c r="KO92" s="3"/>
      <c r="KP92" s="3"/>
      <c r="KQ92" s="3"/>
      <c r="KR92" s="3"/>
      <c r="KS92" s="3"/>
      <c r="KT92" s="3"/>
      <c r="KU92" s="3"/>
      <c r="KV92" s="3"/>
      <c r="KW92" s="3"/>
      <c r="KX92" s="3"/>
      <c r="KY92" s="3"/>
      <c r="KZ92" s="3"/>
      <c r="LA92" s="3"/>
      <c r="LB92" s="3"/>
      <c r="LC92" s="3"/>
      <c r="LD92" s="3"/>
      <c r="LE92" s="3"/>
      <c r="LF92" s="3"/>
      <c r="LG92" s="3"/>
      <c r="LH92" s="3"/>
      <c r="LI92" s="3"/>
      <c r="LJ92" s="3"/>
      <c r="LK92" s="3"/>
      <c r="LL92" s="3"/>
      <c r="LM92" s="3"/>
      <c r="LN92" s="3"/>
      <c r="LO92" s="3"/>
      <c r="LP92" s="3"/>
      <c r="LQ92" s="3"/>
      <c r="LR92" s="3"/>
      <c r="LS92" s="3"/>
      <c r="LT92" s="3"/>
      <c r="LU92" s="3"/>
      <c r="LV92" s="3"/>
      <c r="LW92" s="3"/>
      <c r="LX92" s="3"/>
      <c r="LY92" s="3"/>
      <c r="LZ92" s="3"/>
      <c r="MA92" s="3"/>
      <c r="MB92" s="3"/>
      <c r="MC92" s="3"/>
      <c r="MD92" s="3"/>
      <c r="ME92" s="3"/>
      <c r="MF92" s="3"/>
      <c r="MG92" s="3"/>
      <c r="MH92" s="3"/>
      <c r="MI92" s="3"/>
      <c r="MJ92" s="3"/>
      <c r="MK92" s="3"/>
      <c r="ML92" s="3"/>
      <c r="MM92" s="3"/>
      <c r="MN92" s="3"/>
      <c r="MO92" s="3"/>
      <c r="MP92" s="3"/>
      <c r="MQ92" s="3"/>
      <c r="MR92" s="3"/>
      <c r="MS92" s="3"/>
      <c r="MT92" s="3"/>
      <c r="MU92" s="3"/>
      <c r="MV92" s="3"/>
      <c r="MW92" s="3"/>
    </row>
    <row r="93" spans="1:361" s="309" customFormat="1" ht="21" customHeight="1">
      <c r="A93" s="174">
        <v>105</v>
      </c>
      <c r="B93" s="173" t="s">
        <v>15</v>
      </c>
      <c r="C93" s="173" t="s">
        <v>971</v>
      </c>
      <c r="D93" s="174" t="s">
        <v>698</v>
      </c>
      <c r="E93" s="328" t="s">
        <v>408</v>
      </c>
      <c r="F93" s="328" t="s">
        <v>409</v>
      </c>
      <c r="G93" s="329">
        <v>44805</v>
      </c>
      <c r="H93" s="98" t="s">
        <v>765</v>
      </c>
      <c r="I93" s="176">
        <v>38493</v>
      </c>
      <c r="J93" s="177">
        <f t="shared" ca="1" si="6"/>
        <v>7687.9258395833313</v>
      </c>
      <c r="K93" s="328" t="s">
        <v>410</v>
      </c>
      <c r="L93" s="173">
        <v>78510</v>
      </c>
      <c r="M93" s="328" t="s">
        <v>116</v>
      </c>
      <c r="N93" s="178">
        <v>663850915</v>
      </c>
      <c r="O93" s="178">
        <v>623903222</v>
      </c>
      <c r="P93" s="357" t="s">
        <v>411</v>
      </c>
      <c r="Q93" s="330" t="s">
        <v>1150</v>
      </c>
      <c r="R93" s="258"/>
      <c r="S93" s="259"/>
      <c r="T93" s="331">
        <v>44807</v>
      </c>
      <c r="U93" s="332">
        <v>260</v>
      </c>
      <c r="V93" s="333" t="s">
        <v>958</v>
      </c>
      <c r="W93" s="334">
        <v>260</v>
      </c>
      <c r="X93" s="335"/>
      <c r="Y93" s="336"/>
      <c r="Z93" s="335"/>
      <c r="AA93" s="335"/>
      <c r="AB93" s="335"/>
      <c r="AC93" s="335"/>
      <c r="AD93" s="335"/>
      <c r="AE93" s="335"/>
      <c r="AF93" s="335"/>
      <c r="AG93" s="335"/>
      <c r="AH93" s="337"/>
      <c r="AI93" s="337"/>
      <c r="AJ93" s="337"/>
      <c r="AK93" s="339">
        <f t="shared" si="7"/>
        <v>260</v>
      </c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  <c r="IW93" s="3"/>
      <c r="IX93" s="3"/>
      <c r="IY93" s="3"/>
      <c r="IZ93" s="3"/>
      <c r="JA93" s="3"/>
      <c r="JB93" s="3"/>
      <c r="JC93" s="3"/>
      <c r="JD93" s="3"/>
      <c r="JE93" s="3"/>
      <c r="JF93" s="3"/>
      <c r="JG93" s="3"/>
      <c r="JH93" s="3"/>
      <c r="JI93" s="3"/>
      <c r="JJ93" s="3"/>
      <c r="JK93" s="3"/>
      <c r="JL93" s="3"/>
      <c r="JM93" s="3"/>
      <c r="JN93" s="3"/>
      <c r="JO93" s="3"/>
      <c r="JP93" s="3"/>
      <c r="JQ93" s="3"/>
      <c r="JR93" s="3"/>
      <c r="JS93" s="3"/>
      <c r="JT93" s="3"/>
      <c r="JU93" s="3"/>
      <c r="JV93" s="3"/>
      <c r="JW93" s="3"/>
      <c r="JX93" s="3"/>
      <c r="JY93" s="3"/>
      <c r="JZ93" s="3"/>
      <c r="KA93" s="3"/>
      <c r="KB93" s="3"/>
      <c r="KC93" s="3"/>
      <c r="KD93" s="3"/>
      <c r="KE93" s="3"/>
      <c r="KF93" s="3"/>
      <c r="KG93" s="3"/>
      <c r="KH93" s="3"/>
      <c r="KI93" s="3"/>
      <c r="KJ93" s="3"/>
      <c r="KK93" s="3"/>
      <c r="KL93" s="3"/>
      <c r="KM93" s="3"/>
      <c r="KN93" s="3"/>
      <c r="KO93" s="3"/>
      <c r="KP93" s="3"/>
      <c r="KQ93" s="3"/>
      <c r="KR93" s="3"/>
      <c r="KS93" s="3"/>
      <c r="KT93" s="3"/>
      <c r="KU93" s="3"/>
      <c r="KV93" s="3"/>
      <c r="KW93" s="3"/>
      <c r="KX93" s="3"/>
      <c r="KY93" s="3"/>
      <c r="KZ93" s="3"/>
      <c r="LA93" s="3"/>
      <c r="LB93" s="3"/>
      <c r="LC93" s="3"/>
      <c r="LD93" s="3"/>
      <c r="LE93" s="3"/>
      <c r="LF93" s="3"/>
      <c r="LG93" s="3"/>
      <c r="LH93" s="3"/>
      <c r="LI93" s="3"/>
      <c r="LJ93" s="3"/>
      <c r="LK93" s="3"/>
      <c r="LL93" s="3"/>
      <c r="LM93" s="3"/>
      <c r="LN93" s="3"/>
      <c r="LO93" s="3"/>
      <c r="LP93" s="3"/>
      <c r="LQ93" s="3"/>
      <c r="LR93" s="3"/>
      <c r="LS93" s="3"/>
      <c r="LT93" s="3"/>
      <c r="LU93" s="3"/>
      <c r="LV93" s="3"/>
      <c r="LW93" s="3"/>
      <c r="LX93" s="3"/>
      <c r="LY93" s="3"/>
      <c r="LZ93" s="3"/>
      <c r="MA93" s="3"/>
      <c r="MB93" s="3"/>
      <c r="MC93" s="3"/>
      <c r="MD93" s="3"/>
      <c r="ME93" s="3"/>
      <c r="MF93" s="3"/>
      <c r="MG93" s="3"/>
      <c r="MH93" s="3"/>
      <c r="MI93" s="3"/>
      <c r="MJ93" s="3"/>
      <c r="MK93" s="3"/>
      <c r="ML93" s="3"/>
      <c r="MM93" s="3"/>
      <c r="MN93" s="3"/>
      <c r="MO93" s="3"/>
      <c r="MP93" s="3"/>
      <c r="MQ93" s="3"/>
      <c r="MR93" s="3"/>
      <c r="MS93" s="3"/>
      <c r="MT93" s="3"/>
      <c r="MU93" s="3"/>
      <c r="MV93" s="3"/>
      <c r="MW93" s="3"/>
    </row>
    <row r="94" spans="1:361" ht="21" customHeight="1">
      <c r="A94" s="11">
        <v>25</v>
      </c>
      <c r="B94" s="173" t="s">
        <v>15</v>
      </c>
      <c r="C94" s="173" t="s">
        <v>21</v>
      </c>
      <c r="D94" s="174" t="s">
        <v>697</v>
      </c>
      <c r="E94" s="328" t="s">
        <v>549</v>
      </c>
      <c r="F94" s="328" t="s">
        <v>553</v>
      </c>
      <c r="G94" s="329"/>
      <c r="H94" s="174" t="s">
        <v>1002</v>
      </c>
      <c r="I94" s="176">
        <v>38301</v>
      </c>
      <c r="J94" s="177">
        <f t="shared" ca="1" si="6"/>
        <v>7879.9258395833313</v>
      </c>
      <c r="K94" s="328" t="s">
        <v>551</v>
      </c>
      <c r="L94" s="173">
        <v>78480</v>
      </c>
      <c r="M94" s="328" t="s">
        <v>36</v>
      </c>
      <c r="N94" s="178">
        <v>662057998</v>
      </c>
      <c r="O94" s="178">
        <v>666397856</v>
      </c>
      <c r="P94" s="357" t="s">
        <v>552</v>
      </c>
      <c r="Q94" s="330" t="s">
        <v>1003</v>
      </c>
      <c r="R94" s="258"/>
      <c r="S94" s="259"/>
      <c r="T94" s="331">
        <v>44832</v>
      </c>
      <c r="U94" s="332">
        <v>280</v>
      </c>
      <c r="V94" s="333" t="s">
        <v>958</v>
      </c>
      <c r="W94" s="334">
        <v>280</v>
      </c>
      <c r="X94" s="335"/>
      <c r="Y94" s="336"/>
      <c r="Z94" s="335"/>
      <c r="AA94" s="335"/>
      <c r="AB94" s="335"/>
      <c r="AC94" s="335"/>
      <c r="AD94" s="335"/>
      <c r="AE94" s="335"/>
      <c r="AF94" s="335"/>
      <c r="AG94" s="335"/>
      <c r="AH94" s="337"/>
      <c r="AI94" s="337"/>
      <c r="AJ94" s="337"/>
      <c r="AK94" s="339">
        <f t="shared" si="7"/>
        <v>280</v>
      </c>
    </row>
    <row r="95" spans="1:361" ht="21" customHeight="1">
      <c r="A95" s="174">
        <v>13</v>
      </c>
      <c r="B95" s="173" t="s">
        <v>15</v>
      </c>
      <c r="C95" s="173" t="s">
        <v>971</v>
      </c>
      <c r="D95" s="174" t="s">
        <v>697</v>
      </c>
      <c r="E95" s="328" t="s">
        <v>776</v>
      </c>
      <c r="F95" s="328" t="s">
        <v>537</v>
      </c>
      <c r="G95" s="329"/>
      <c r="H95" s="392" t="s">
        <v>778</v>
      </c>
      <c r="I95" s="176">
        <v>35497</v>
      </c>
      <c r="J95" s="177">
        <f t="shared" ca="1" si="6"/>
        <v>10683.925839583331</v>
      </c>
      <c r="K95" s="328" t="s">
        <v>779</v>
      </c>
      <c r="L95" s="173">
        <v>78540</v>
      </c>
      <c r="M95" s="328" t="s">
        <v>15</v>
      </c>
      <c r="N95" s="178">
        <v>659770153</v>
      </c>
      <c r="O95" s="178"/>
      <c r="P95" s="330" t="s">
        <v>777</v>
      </c>
      <c r="Q95" s="330"/>
      <c r="R95" s="258"/>
      <c r="S95" s="259"/>
      <c r="T95" s="331"/>
      <c r="U95" s="332"/>
      <c r="V95" s="333" t="s">
        <v>958</v>
      </c>
      <c r="W95" s="335"/>
      <c r="X95" s="335"/>
      <c r="Y95" s="336"/>
      <c r="Z95" s="335"/>
      <c r="AA95" s="335"/>
      <c r="AB95" s="335"/>
      <c r="AC95" s="335"/>
      <c r="AD95" s="335"/>
      <c r="AE95" s="335"/>
      <c r="AF95" s="335"/>
      <c r="AG95" s="335"/>
      <c r="AH95" s="337"/>
      <c r="AI95" s="337"/>
      <c r="AJ95" s="337"/>
      <c r="AK95" s="339">
        <f t="shared" si="7"/>
        <v>0</v>
      </c>
    </row>
    <row r="96" spans="1:361" s="309" customFormat="1" ht="21" customHeight="1">
      <c r="A96" s="11">
        <v>110</v>
      </c>
      <c r="B96" s="173" t="s">
        <v>15</v>
      </c>
      <c r="C96" s="173" t="s">
        <v>971</v>
      </c>
      <c r="D96" s="174" t="s">
        <v>698</v>
      </c>
      <c r="E96" s="328" t="s">
        <v>117</v>
      </c>
      <c r="F96" s="328" t="s">
        <v>118</v>
      </c>
      <c r="G96" s="329"/>
      <c r="H96" s="174" t="s">
        <v>665</v>
      </c>
      <c r="I96" s="176">
        <v>35467</v>
      </c>
      <c r="J96" s="177">
        <f t="shared" ca="1" si="6"/>
        <v>10713.925839583331</v>
      </c>
      <c r="K96" s="328" t="s">
        <v>119</v>
      </c>
      <c r="L96" s="173">
        <v>78510</v>
      </c>
      <c r="M96" s="328" t="s">
        <v>116</v>
      </c>
      <c r="N96" s="178">
        <v>625406893</v>
      </c>
      <c r="O96" s="178"/>
      <c r="P96" s="357" t="s">
        <v>120</v>
      </c>
      <c r="Q96" s="357"/>
      <c r="R96" s="258" t="s">
        <v>870</v>
      </c>
      <c r="S96" s="259">
        <v>0</v>
      </c>
      <c r="T96" s="331">
        <v>44810</v>
      </c>
      <c r="U96" s="332">
        <v>320</v>
      </c>
      <c r="V96" s="333" t="s">
        <v>958</v>
      </c>
      <c r="W96" s="334">
        <v>80</v>
      </c>
      <c r="X96" s="335"/>
      <c r="Y96" s="336"/>
      <c r="Z96" s="335"/>
      <c r="AA96" s="335"/>
      <c r="AB96" s="335"/>
      <c r="AC96" s="335"/>
      <c r="AD96" s="335"/>
      <c r="AE96" s="335"/>
      <c r="AF96" s="335"/>
      <c r="AG96" s="335"/>
      <c r="AH96" s="337"/>
      <c r="AI96" s="337">
        <v>240</v>
      </c>
      <c r="AJ96" s="337"/>
      <c r="AK96" s="339">
        <f t="shared" si="7"/>
        <v>320</v>
      </c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  <c r="IX96" s="3"/>
      <c r="IY96" s="3"/>
      <c r="IZ96" s="3"/>
      <c r="JA96" s="3"/>
      <c r="JB96" s="3"/>
      <c r="JC96" s="3"/>
      <c r="JD96" s="3"/>
      <c r="JE96" s="3"/>
      <c r="JF96" s="3"/>
      <c r="JG96" s="3"/>
      <c r="JH96" s="3"/>
      <c r="JI96" s="3"/>
      <c r="JJ96" s="3"/>
      <c r="JK96" s="3"/>
      <c r="JL96" s="3"/>
      <c r="JM96" s="3"/>
      <c r="JN96" s="3"/>
      <c r="JO96" s="3"/>
      <c r="JP96" s="3"/>
      <c r="JQ96" s="3"/>
      <c r="JR96" s="3"/>
      <c r="JS96" s="3"/>
      <c r="JT96" s="3"/>
      <c r="JU96" s="3"/>
      <c r="JV96" s="3"/>
      <c r="JW96" s="3"/>
      <c r="JX96" s="3"/>
      <c r="JY96" s="3"/>
      <c r="JZ96" s="3"/>
      <c r="KA96" s="3"/>
      <c r="KB96" s="3"/>
      <c r="KC96" s="3"/>
      <c r="KD96" s="3"/>
      <c r="KE96" s="3"/>
      <c r="KF96" s="3"/>
      <c r="KG96" s="3"/>
      <c r="KH96" s="3"/>
      <c r="KI96" s="3"/>
      <c r="KJ96" s="3"/>
      <c r="KK96" s="3"/>
      <c r="KL96" s="3"/>
      <c r="KM96" s="3"/>
      <c r="KN96" s="3"/>
      <c r="KO96" s="3"/>
      <c r="KP96" s="3"/>
      <c r="KQ96" s="3"/>
      <c r="KR96" s="3"/>
      <c r="KS96" s="3"/>
      <c r="KT96" s="3"/>
      <c r="KU96" s="3"/>
      <c r="KV96" s="3"/>
      <c r="KW96" s="3"/>
      <c r="KX96" s="3"/>
      <c r="KY96" s="3"/>
      <c r="KZ96" s="3"/>
      <c r="LA96" s="3"/>
      <c r="LB96" s="3"/>
      <c r="LC96" s="3"/>
      <c r="LD96" s="3"/>
      <c r="LE96" s="3"/>
      <c r="LF96" s="3"/>
      <c r="LG96" s="3"/>
      <c r="LH96" s="3"/>
      <c r="LI96" s="3"/>
      <c r="LJ96" s="3"/>
      <c r="LK96" s="3"/>
      <c r="LL96" s="3"/>
      <c r="LM96" s="3"/>
      <c r="LN96" s="3"/>
      <c r="LO96" s="3"/>
      <c r="LP96" s="3"/>
      <c r="LQ96" s="3"/>
      <c r="LR96" s="3"/>
      <c r="LS96" s="3"/>
      <c r="LT96" s="3"/>
      <c r="LU96" s="3"/>
      <c r="LV96" s="3"/>
      <c r="LW96" s="3"/>
      <c r="LX96" s="3"/>
      <c r="LY96" s="3"/>
      <c r="LZ96" s="3"/>
      <c r="MA96" s="3"/>
      <c r="MB96" s="3"/>
      <c r="MC96" s="3"/>
      <c r="MD96" s="3"/>
      <c r="ME96" s="3"/>
      <c r="MF96" s="3"/>
      <c r="MG96" s="3"/>
      <c r="MH96" s="3"/>
      <c r="MI96" s="3"/>
      <c r="MJ96" s="3"/>
      <c r="MK96" s="3"/>
      <c r="ML96" s="3"/>
      <c r="MM96" s="3"/>
      <c r="MN96" s="3"/>
      <c r="MO96" s="3"/>
      <c r="MP96" s="3"/>
      <c r="MQ96" s="3"/>
      <c r="MR96" s="3"/>
      <c r="MS96" s="3"/>
      <c r="MT96" s="3"/>
      <c r="MU96" s="3"/>
      <c r="MV96" s="3"/>
      <c r="MW96" s="3"/>
    </row>
    <row r="97" spans="1:361" s="309" customFormat="1" ht="21" customHeight="1">
      <c r="A97" s="174">
        <v>32</v>
      </c>
      <c r="B97" s="306" t="s">
        <v>15</v>
      </c>
      <c r="C97" s="306" t="s">
        <v>21</v>
      </c>
      <c r="D97" s="300" t="s">
        <v>697</v>
      </c>
      <c r="E97" s="346" t="s">
        <v>1014</v>
      </c>
      <c r="F97" s="346" t="s">
        <v>550</v>
      </c>
      <c r="G97" s="347">
        <v>44802</v>
      </c>
      <c r="H97" s="300" t="s">
        <v>1015</v>
      </c>
      <c r="I97" s="348">
        <v>34453</v>
      </c>
      <c r="J97" s="303">
        <f t="shared" ca="1" si="6"/>
        <v>11727.925839583331</v>
      </c>
      <c r="K97" s="346" t="s">
        <v>1016</v>
      </c>
      <c r="L97" s="306">
        <v>78920</v>
      </c>
      <c r="M97" s="346" t="s">
        <v>1017</v>
      </c>
      <c r="N97" s="349">
        <v>678971485</v>
      </c>
      <c r="O97" s="349"/>
      <c r="P97" s="305" t="s">
        <v>1018</v>
      </c>
      <c r="Q97" s="361"/>
      <c r="R97" s="350"/>
      <c r="S97" s="351"/>
      <c r="T97" s="352">
        <v>44830</v>
      </c>
      <c r="U97" s="307">
        <v>300</v>
      </c>
      <c r="V97" s="358" t="s">
        <v>965</v>
      </c>
      <c r="W97" s="334">
        <v>300</v>
      </c>
      <c r="X97" s="301"/>
      <c r="Y97" s="355"/>
      <c r="Z97" s="354"/>
      <c r="AA97" s="354"/>
      <c r="AB97" s="354"/>
      <c r="AC97" s="354"/>
      <c r="AD97" s="354"/>
      <c r="AE97" s="354"/>
      <c r="AF97" s="354"/>
      <c r="AG97" s="354"/>
      <c r="AH97" s="356"/>
      <c r="AI97" s="356"/>
      <c r="AJ97" s="356"/>
      <c r="AK97" s="308">
        <f t="shared" si="7"/>
        <v>300</v>
      </c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</row>
    <row r="98" spans="1:361" s="309" customFormat="1" ht="21" customHeight="1">
      <c r="A98" s="11">
        <v>47</v>
      </c>
      <c r="B98" s="173" t="s">
        <v>15</v>
      </c>
      <c r="C98" s="173" t="s">
        <v>21</v>
      </c>
      <c r="D98" s="174" t="s">
        <v>697</v>
      </c>
      <c r="E98" s="328" t="s">
        <v>42</v>
      </c>
      <c r="F98" s="328" t="s">
        <v>48</v>
      </c>
      <c r="G98" s="329"/>
      <c r="H98" s="173" t="s">
        <v>50</v>
      </c>
      <c r="I98" s="176">
        <v>33420</v>
      </c>
      <c r="J98" s="177">
        <f t="shared" ca="1" si="6"/>
        <v>12760.925839583331</v>
      </c>
      <c r="K98" s="328" t="s">
        <v>45</v>
      </c>
      <c r="L98" s="173">
        <v>78680</v>
      </c>
      <c r="M98" s="328" t="s">
        <v>46</v>
      </c>
      <c r="N98" s="178">
        <v>675646080</v>
      </c>
      <c r="O98" s="178">
        <v>130953269</v>
      </c>
      <c r="P98" s="357" t="s">
        <v>49</v>
      </c>
      <c r="Q98" s="357"/>
      <c r="R98" s="258"/>
      <c r="S98" s="259"/>
      <c r="T98" s="331">
        <v>44809</v>
      </c>
      <c r="U98" s="332">
        <v>340</v>
      </c>
      <c r="V98" s="333" t="s">
        <v>958</v>
      </c>
      <c r="W98" s="334">
        <v>340</v>
      </c>
      <c r="X98" s="335"/>
      <c r="Y98" s="336"/>
      <c r="Z98" s="335"/>
      <c r="AA98" s="335"/>
      <c r="AB98" s="335"/>
      <c r="AC98" s="335"/>
      <c r="AD98" s="335"/>
      <c r="AE98" s="335"/>
      <c r="AF98" s="335"/>
      <c r="AG98" s="335"/>
      <c r="AH98" s="337"/>
      <c r="AI98" s="337"/>
      <c r="AJ98" s="337"/>
      <c r="AK98" s="339">
        <f t="shared" si="7"/>
        <v>340</v>
      </c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  <c r="IX98" s="3"/>
      <c r="IY98" s="3"/>
      <c r="IZ98" s="3"/>
      <c r="JA98" s="3"/>
      <c r="JB98" s="3"/>
      <c r="JC98" s="3"/>
      <c r="JD98" s="3"/>
      <c r="JE98" s="3"/>
      <c r="JF98" s="3"/>
      <c r="JG98" s="3"/>
      <c r="JH98" s="3"/>
      <c r="JI98" s="3"/>
      <c r="JJ98" s="3"/>
      <c r="JK98" s="3"/>
      <c r="JL98" s="3"/>
      <c r="JM98" s="3"/>
      <c r="JN98" s="3"/>
      <c r="JO98" s="3"/>
      <c r="JP98" s="3"/>
      <c r="JQ98" s="3"/>
      <c r="JR98" s="3"/>
      <c r="JS98" s="3"/>
      <c r="JT98" s="3"/>
      <c r="JU98" s="3"/>
      <c r="JV98" s="3"/>
      <c r="JW98" s="3"/>
      <c r="JX98" s="3"/>
      <c r="JY98" s="3"/>
      <c r="JZ98" s="3"/>
      <c r="KA98" s="3"/>
      <c r="KB98" s="3"/>
      <c r="KC98" s="3"/>
      <c r="KD98" s="3"/>
      <c r="KE98" s="3"/>
      <c r="KF98" s="3"/>
      <c r="KG98" s="3"/>
      <c r="KH98" s="3"/>
      <c r="KI98" s="3"/>
      <c r="KJ98" s="3"/>
      <c r="KK98" s="3"/>
      <c r="KL98" s="3"/>
      <c r="KM98" s="3"/>
      <c r="KN98" s="3"/>
      <c r="KO98" s="3"/>
      <c r="KP98" s="3"/>
      <c r="KQ98" s="3"/>
      <c r="KR98" s="3"/>
      <c r="KS98" s="3"/>
      <c r="KT98" s="3"/>
      <c r="KU98" s="3"/>
      <c r="KV98" s="3"/>
      <c r="KW98" s="3"/>
      <c r="KX98" s="3"/>
      <c r="KY98" s="3"/>
      <c r="KZ98" s="3"/>
      <c r="LA98" s="3"/>
      <c r="LB98" s="3"/>
      <c r="LC98" s="3"/>
      <c r="LD98" s="3"/>
      <c r="LE98" s="3"/>
      <c r="LF98" s="3"/>
      <c r="LG98" s="3"/>
      <c r="LH98" s="3"/>
      <c r="LI98" s="3"/>
      <c r="LJ98" s="3"/>
      <c r="LK98" s="3"/>
      <c r="LL98" s="3"/>
      <c r="LM98" s="3"/>
      <c r="LN98" s="3"/>
      <c r="LO98" s="3"/>
      <c r="LP98" s="3"/>
      <c r="LQ98" s="3"/>
      <c r="LR98" s="3"/>
      <c r="LS98" s="3"/>
      <c r="LT98" s="3"/>
      <c r="LU98" s="3"/>
      <c r="LV98" s="3"/>
      <c r="LW98" s="3"/>
      <c r="LX98" s="3"/>
      <c r="LY98" s="3"/>
      <c r="LZ98" s="3"/>
      <c r="MA98" s="3"/>
      <c r="MB98" s="3"/>
      <c r="MC98" s="3"/>
      <c r="MD98" s="3"/>
      <c r="ME98" s="3"/>
      <c r="MF98" s="3"/>
      <c r="MG98" s="3"/>
      <c r="MH98" s="3"/>
      <c r="MI98" s="3"/>
      <c r="MJ98" s="3"/>
      <c r="MK98" s="3"/>
      <c r="ML98" s="3"/>
      <c r="MM98" s="3"/>
      <c r="MN98" s="3"/>
      <c r="MO98" s="3"/>
      <c r="MP98" s="3"/>
      <c r="MQ98" s="3"/>
      <c r="MR98" s="3"/>
      <c r="MS98" s="3"/>
      <c r="MT98" s="3"/>
      <c r="MU98" s="3"/>
      <c r="MV98" s="3"/>
      <c r="MW98" s="3"/>
    </row>
    <row r="99" spans="1:361" ht="21" customHeight="1">
      <c r="A99" s="174">
        <v>65</v>
      </c>
      <c r="B99" s="173" t="s">
        <v>15</v>
      </c>
      <c r="C99" s="173" t="s">
        <v>971</v>
      </c>
      <c r="D99" s="174" t="s">
        <v>697</v>
      </c>
      <c r="E99" s="328" t="s">
        <v>748</v>
      </c>
      <c r="F99" s="328" t="s">
        <v>80</v>
      </c>
      <c r="G99" s="329"/>
      <c r="H99" s="174" t="s">
        <v>816</v>
      </c>
      <c r="I99" s="176">
        <v>32710</v>
      </c>
      <c r="J99" s="177">
        <f t="shared" ref="J99:J130" ca="1" si="8">I$1-I99</f>
        <v>13470.925839583331</v>
      </c>
      <c r="K99" s="328" t="s">
        <v>815</v>
      </c>
      <c r="L99" s="173">
        <v>78670</v>
      </c>
      <c r="M99" s="328" t="s">
        <v>302</v>
      </c>
      <c r="N99" s="178">
        <v>621147591</v>
      </c>
      <c r="O99" s="178"/>
      <c r="P99" s="330" t="s">
        <v>749</v>
      </c>
      <c r="Q99" s="330"/>
      <c r="R99" s="258"/>
      <c r="S99" s="259"/>
      <c r="T99" s="331">
        <v>44844</v>
      </c>
      <c r="U99" s="332">
        <v>300</v>
      </c>
      <c r="V99" s="333" t="s">
        <v>958</v>
      </c>
      <c r="W99" s="335"/>
      <c r="X99" s="335"/>
      <c r="Y99" s="336">
        <v>300</v>
      </c>
      <c r="Z99" s="335"/>
      <c r="AA99" s="335"/>
      <c r="AB99" s="335"/>
      <c r="AC99" s="335"/>
      <c r="AD99" s="335"/>
      <c r="AE99" s="335"/>
      <c r="AF99" s="335"/>
      <c r="AG99" s="335"/>
      <c r="AH99" s="337"/>
      <c r="AI99" s="337"/>
      <c r="AJ99" s="337"/>
      <c r="AK99" s="339">
        <f t="shared" si="7"/>
        <v>300</v>
      </c>
    </row>
    <row r="100" spans="1:361" s="309" customFormat="1" ht="21" customHeight="1">
      <c r="A100" s="11">
        <v>139</v>
      </c>
      <c r="B100" s="306" t="s">
        <v>15</v>
      </c>
      <c r="C100" s="306" t="s">
        <v>971</v>
      </c>
      <c r="D100" s="300" t="s">
        <v>697</v>
      </c>
      <c r="E100" s="346" t="s">
        <v>87</v>
      </c>
      <c r="F100" s="346" t="s">
        <v>1201</v>
      </c>
      <c r="G100" s="347">
        <v>44817</v>
      </c>
      <c r="H100" s="302" t="s">
        <v>1202</v>
      </c>
      <c r="I100" s="348">
        <v>32397</v>
      </c>
      <c r="J100" s="303">
        <f t="shared" ca="1" si="8"/>
        <v>13783.925839583331</v>
      </c>
      <c r="K100" s="346" t="s">
        <v>89</v>
      </c>
      <c r="L100" s="306">
        <v>78480</v>
      </c>
      <c r="M100" s="346" t="s">
        <v>36</v>
      </c>
      <c r="N100" s="349">
        <v>663206905</v>
      </c>
      <c r="O100" s="349"/>
      <c r="P100" s="305" t="s">
        <v>767</v>
      </c>
      <c r="Q100" s="305"/>
      <c r="R100" s="350" t="s">
        <v>871</v>
      </c>
      <c r="S100" s="351">
        <v>20</v>
      </c>
      <c r="T100" s="352">
        <v>44816</v>
      </c>
      <c r="U100" s="307">
        <v>300</v>
      </c>
      <c r="V100" s="358" t="s">
        <v>965</v>
      </c>
      <c r="W100" s="334">
        <v>75</v>
      </c>
      <c r="X100" s="301"/>
      <c r="Y100" s="355">
        <v>75</v>
      </c>
      <c r="Z100" s="354"/>
      <c r="AA100" s="354">
        <v>75</v>
      </c>
      <c r="AB100" s="354"/>
      <c r="AC100" s="354">
        <v>75</v>
      </c>
      <c r="AD100" s="354"/>
      <c r="AE100" s="354"/>
      <c r="AF100" s="354"/>
      <c r="AG100" s="354"/>
      <c r="AH100" s="356"/>
      <c r="AI100" s="356"/>
      <c r="AJ100" s="356"/>
      <c r="AK100" s="308">
        <f t="shared" si="7"/>
        <v>300</v>
      </c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</row>
    <row r="101" spans="1:361" s="309" customFormat="1" ht="21" customHeight="1">
      <c r="A101" s="174">
        <v>15</v>
      </c>
      <c r="B101" s="306" t="s">
        <v>15</v>
      </c>
      <c r="C101" s="306" t="s">
        <v>971</v>
      </c>
      <c r="D101" s="300" t="s">
        <v>697</v>
      </c>
      <c r="E101" s="346" t="s">
        <v>982</v>
      </c>
      <c r="F101" s="346" t="s">
        <v>983</v>
      </c>
      <c r="G101" s="347"/>
      <c r="H101" s="341" t="s">
        <v>984</v>
      </c>
      <c r="I101" s="348">
        <v>32305</v>
      </c>
      <c r="J101" s="303">
        <f t="shared" ca="1" si="8"/>
        <v>13875.925839583331</v>
      </c>
      <c r="K101" s="346" t="s">
        <v>985</v>
      </c>
      <c r="L101" s="306">
        <v>78480</v>
      </c>
      <c r="M101" s="346" t="s">
        <v>36</v>
      </c>
      <c r="N101" s="349">
        <v>754238687</v>
      </c>
      <c r="O101" s="349"/>
      <c r="P101" s="305" t="s">
        <v>986</v>
      </c>
      <c r="Q101" s="305"/>
      <c r="R101" s="350" t="s">
        <v>871</v>
      </c>
      <c r="S101" s="351">
        <v>20</v>
      </c>
      <c r="T101" s="352">
        <v>44847</v>
      </c>
      <c r="U101" s="307">
        <v>320</v>
      </c>
      <c r="V101" s="358" t="s">
        <v>965</v>
      </c>
      <c r="W101" s="354"/>
      <c r="X101" s="334">
        <v>120</v>
      </c>
      <c r="Y101" s="355">
        <v>100</v>
      </c>
      <c r="Z101" s="354">
        <v>100</v>
      </c>
      <c r="AA101" s="354"/>
      <c r="AB101" s="354"/>
      <c r="AC101" s="354"/>
      <c r="AD101" s="354"/>
      <c r="AE101" s="354"/>
      <c r="AF101" s="354"/>
      <c r="AG101" s="354"/>
      <c r="AH101" s="356"/>
      <c r="AI101" s="356"/>
      <c r="AJ101" s="356"/>
      <c r="AK101" s="308">
        <f t="shared" si="7"/>
        <v>320</v>
      </c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</row>
    <row r="102" spans="1:361" ht="21" customHeight="1">
      <c r="A102" s="11">
        <v>136</v>
      </c>
      <c r="B102" s="306" t="s">
        <v>15</v>
      </c>
      <c r="C102" s="306" t="s">
        <v>971</v>
      </c>
      <c r="D102" s="300" t="s">
        <v>698</v>
      </c>
      <c r="E102" s="346" t="s">
        <v>87</v>
      </c>
      <c r="F102" s="346" t="s">
        <v>1197</v>
      </c>
      <c r="G102" s="347">
        <v>44817</v>
      </c>
      <c r="H102" s="302" t="s">
        <v>1198</v>
      </c>
      <c r="I102" s="348">
        <v>32228</v>
      </c>
      <c r="J102" s="303">
        <f t="shared" ca="1" si="8"/>
        <v>13952.925839583331</v>
      </c>
      <c r="K102" s="346" t="s">
        <v>89</v>
      </c>
      <c r="L102" s="306">
        <v>78480</v>
      </c>
      <c r="M102" s="346" t="s">
        <v>36</v>
      </c>
      <c r="N102" s="349">
        <v>663206905</v>
      </c>
      <c r="O102" s="349"/>
      <c r="P102" s="305" t="s">
        <v>767</v>
      </c>
      <c r="Q102" s="305"/>
      <c r="R102" s="350" t="s">
        <v>871</v>
      </c>
      <c r="S102" s="351">
        <v>20</v>
      </c>
      <c r="T102" s="352">
        <v>44816</v>
      </c>
      <c r="U102" s="307">
        <v>260</v>
      </c>
      <c r="V102" s="358" t="s">
        <v>965</v>
      </c>
      <c r="W102" s="334">
        <v>65</v>
      </c>
      <c r="X102" s="301"/>
      <c r="Y102" s="355">
        <v>65</v>
      </c>
      <c r="Z102" s="354"/>
      <c r="AA102" s="354">
        <v>65</v>
      </c>
      <c r="AB102" s="354"/>
      <c r="AC102" s="354">
        <v>65</v>
      </c>
      <c r="AD102" s="354"/>
      <c r="AE102" s="354"/>
      <c r="AF102" s="354"/>
      <c r="AG102" s="354"/>
      <c r="AH102" s="356"/>
      <c r="AI102" s="356"/>
      <c r="AJ102" s="356"/>
      <c r="AK102" s="308">
        <f t="shared" si="7"/>
        <v>260</v>
      </c>
      <c r="BN102" s="309"/>
      <c r="BO102" s="309"/>
      <c r="BP102" s="309"/>
      <c r="BQ102" s="309"/>
      <c r="BR102" s="309"/>
      <c r="BS102" s="309"/>
      <c r="BT102" s="309"/>
      <c r="BU102" s="309"/>
      <c r="BV102" s="309"/>
      <c r="BW102" s="309"/>
      <c r="BX102" s="309"/>
      <c r="BY102" s="309"/>
      <c r="BZ102" s="309"/>
      <c r="CA102" s="309"/>
      <c r="CB102" s="309"/>
      <c r="CC102" s="309"/>
      <c r="CD102" s="309"/>
      <c r="CE102" s="309"/>
      <c r="CF102" s="309"/>
      <c r="CG102" s="309"/>
      <c r="CH102" s="309"/>
      <c r="CI102" s="309"/>
      <c r="CJ102" s="309"/>
      <c r="CK102" s="309"/>
      <c r="CL102" s="309"/>
      <c r="CM102" s="309"/>
      <c r="CN102" s="309"/>
      <c r="CO102" s="309"/>
      <c r="CP102" s="309"/>
      <c r="CQ102" s="309"/>
      <c r="CR102" s="309"/>
      <c r="CS102" s="309"/>
      <c r="CT102" s="309"/>
      <c r="CU102" s="309"/>
      <c r="CV102" s="309"/>
      <c r="CW102" s="309"/>
      <c r="CX102" s="309"/>
      <c r="CY102" s="309"/>
      <c r="CZ102" s="309"/>
      <c r="DA102" s="309"/>
      <c r="DB102" s="309"/>
      <c r="DC102" s="309"/>
      <c r="DD102" s="309"/>
      <c r="DE102" s="309"/>
      <c r="DF102" s="309"/>
      <c r="DG102" s="309"/>
      <c r="DH102" s="309"/>
      <c r="DI102" s="309"/>
      <c r="DJ102" s="309"/>
      <c r="DK102" s="309"/>
      <c r="DL102" s="309"/>
      <c r="DM102" s="309"/>
      <c r="DN102" s="309"/>
      <c r="DO102" s="309"/>
      <c r="DP102" s="309"/>
      <c r="DQ102" s="309"/>
      <c r="DR102" s="309"/>
      <c r="DS102" s="309"/>
      <c r="DT102" s="309"/>
      <c r="DU102" s="309"/>
      <c r="DV102" s="309"/>
      <c r="DW102" s="309"/>
      <c r="DX102" s="309"/>
      <c r="DY102" s="309"/>
      <c r="DZ102" s="309"/>
      <c r="EA102" s="309"/>
      <c r="EB102" s="309"/>
      <c r="EC102" s="309"/>
      <c r="ED102" s="309"/>
      <c r="EE102" s="309"/>
      <c r="EF102" s="309"/>
      <c r="EG102" s="309"/>
      <c r="EH102" s="309"/>
      <c r="EI102" s="309"/>
      <c r="EJ102" s="309"/>
      <c r="EK102" s="309"/>
      <c r="EL102" s="309"/>
      <c r="EM102" s="309"/>
      <c r="EN102" s="309"/>
      <c r="EO102" s="309"/>
      <c r="EP102" s="309"/>
      <c r="EQ102" s="309"/>
      <c r="ER102" s="309"/>
      <c r="ES102" s="309"/>
      <c r="ET102" s="309"/>
      <c r="EU102" s="309"/>
      <c r="EV102" s="309"/>
      <c r="EW102" s="309"/>
      <c r="EX102" s="309"/>
      <c r="EY102" s="309"/>
      <c r="EZ102" s="309"/>
      <c r="FA102" s="309"/>
      <c r="FB102" s="309"/>
      <c r="FC102" s="309"/>
      <c r="FD102" s="309"/>
      <c r="FE102" s="309"/>
      <c r="FF102" s="309"/>
      <c r="FG102" s="309"/>
      <c r="FH102" s="309"/>
      <c r="FI102" s="309"/>
      <c r="FJ102" s="309"/>
      <c r="FK102" s="309"/>
      <c r="FL102" s="309"/>
      <c r="FM102" s="309"/>
      <c r="FN102" s="309"/>
      <c r="FO102" s="309"/>
      <c r="FP102" s="309"/>
      <c r="FQ102" s="309"/>
      <c r="FR102" s="309"/>
      <c r="FS102" s="309"/>
      <c r="FT102" s="309"/>
      <c r="FU102" s="309"/>
      <c r="FV102" s="309"/>
      <c r="FW102" s="309"/>
      <c r="FX102" s="309"/>
      <c r="FY102" s="309"/>
      <c r="FZ102" s="309"/>
      <c r="GA102" s="309"/>
      <c r="GB102" s="309"/>
      <c r="GC102" s="309"/>
      <c r="GD102" s="309"/>
      <c r="GE102" s="309"/>
      <c r="GF102" s="309"/>
      <c r="GG102" s="309"/>
      <c r="GH102" s="309"/>
      <c r="GI102" s="309"/>
      <c r="GJ102" s="309"/>
      <c r="GK102" s="309"/>
      <c r="GL102" s="309"/>
      <c r="GM102" s="309"/>
      <c r="GN102" s="309"/>
      <c r="GO102" s="309"/>
      <c r="GP102" s="309"/>
      <c r="GQ102" s="309"/>
      <c r="GR102" s="309"/>
      <c r="GS102" s="309"/>
      <c r="GT102" s="309"/>
      <c r="GU102" s="309"/>
      <c r="GV102" s="309"/>
      <c r="GW102" s="309"/>
      <c r="GX102" s="309"/>
      <c r="GY102" s="309"/>
      <c r="GZ102" s="309"/>
      <c r="HA102" s="309"/>
      <c r="HB102" s="309"/>
      <c r="HC102" s="309"/>
      <c r="HD102" s="309"/>
      <c r="HE102" s="309"/>
      <c r="HF102" s="309"/>
      <c r="HG102" s="309"/>
      <c r="HH102" s="309"/>
      <c r="HI102" s="309"/>
      <c r="HJ102" s="309"/>
      <c r="HK102" s="309"/>
      <c r="HL102" s="309"/>
      <c r="HM102" s="309"/>
      <c r="HN102" s="309"/>
      <c r="HO102" s="309"/>
      <c r="HP102" s="309"/>
      <c r="HQ102" s="309"/>
      <c r="HR102" s="309"/>
      <c r="HS102" s="309"/>
      <c r="HT102" s="309"/>
      <c r="HU102" s="309"/>
      <c r="HV102" s="309"/>
      <c r="HW102" s="309"/>
      <c r="HX102" s="309"/>
      <c r="HY102" s="309"/>
      <c r="HZ102" s="309"/>
      <c r="IA102" s="309"/>
      <c r="IB102" s="309"/>
      <c r="IC102" s="309"/>
      <c r="ID102" s="309"/>
      <c r="IE102" s="309"/>
      <c r="IF102" s="309"/>
      <c r="IG102" s="309"/>
      <c r="IH102" s="309"/>
      <c r="II102" s="309"/>
      <c r="IJ102" s="309"/>
      <c r="IK102" s="309"/>
      <c r="IL102" s="309"/>
      <c r="IM102" s="309"/>
      <c r="IN102" s="309"/>
      <c r="IO102" s="309"/>
      <c r="IP102" s="309"/>
      <c r="IQ102" s="309"/>
      <c r="IR102" s="309"/>
      <c r="IS102" s="309"/>
      <c r="IT102" s="309"/>
      <c r="IU102" s="309"/>
      <c r="IV102" s="309"/>
      <c r="IW102" s="309"/>
      <c r="IX102" s="309"/>
      <c r="IY102" s="309"/>
      <c r="IZ102" s="309"/>
      <c r="JA102" s="309"/>
      <c r="JB102" s="309"/>
      <c r="JC102" s="309"/>
      <c r="JD102" s="309"/>
      <c r="JE102" s="309"/>
      <c r="JF102" s="309"/>
      <c r="JG102" s="309"/>
      <c r="JH102" s="309"/>
      <c r="JI102" s="309"/>
      <c r="JJ102" s="309"/>
      <c r="JK102" s="309"/>
      <c r="JL102" s="309"/>
      <c r="JM102" s="309"/>
      <c r="JN102" s="309"/>
      <c r="JO102" s="309"/>
      <c r="JP102" s="309"/>
      <c r="JQ102" s="309"/>
      <c r="JR102" s="309"/>
      <c r="JS102" s="309"/>
      <c r="JT102" s="309"/>
      <c r="JU102" s="309"/>
      <c r="JV102" s="309"/>
      <c r="JW102" s="309"/>
      <c r="JX102" s="309"/>
      <c r="JY102" s="309"/>
      <c r="JZ102" s="309"/>
      <c r="KA102" s="309"/>
      <c r="KB102" s="309"/>
      <c r="KC102" s="309"/>
      <c r="KD102" s="309"/>
      <c r="KE102" s="309"/>
      <c r="KF102" s="309"/>
      <c r="KG102" s="309"/>
      <c r="KH102" s="309"/>
      <c r="KI102" s="309"/>
      <c r="KJ102" s="309"/>
      <c r="KK102" s="309"/>
      <c r="KL102" s="309"/>
      <c r="KM102" s="309"/>
      <c r="KN102" s="309"/>
      <c r="KO102" s="309"/>
      <c r="KP102" s="309"/>
      <c r="KQ102" s="309"/>
      <c r="KR102" s="309"/>
      <c r="KS102" s="309"/>
      <c r="KT102" s="309"/>
      <c r="KU102" s="309"/>
      <c r="KV102" s="309"/>
      <c r="KW102" s="309"/>
      <c r="KX102" s="309"/>
      <c r="KY102" s="309"/>
      <c r="KZ102" s="309"/>
      <c r="LA102" s="309"/>
      <c r="LB102" s="309"/>
      <c r="LC102" s="309"/>
      <c r="LD102" s="309"/>
      <c r="LE102" s="309"/>
      <c r="LF102" s="309"/>
      <c r="LG102" s="309"/>
      <c r="LH102" s="309"/>
      <c r="LI102" s="309"/>
      <c r="LJ102" s="309"/>
      <c r="LK102" s="309"/>
      <c r="LL102" s="309"/>
      <c r="LM102" s="309"/>
      <c r="LN102" s="309"/>
      <c r="LO102" s="309"/>
      <c r="LP102" s="309"/>
      <c r="LQ102" s="309"/>
      <c r="LR102" s="309"/>
      <c r="LS102" s="309"/>
      <c r="LT102" s="309"/>
      <c r="LU102" s="309"/>
      <c r="LV102" s="309"/>
      <c r="LW102" s="309"/>
      <c r="LX102" s="309"/>
      <c r="LY102" s="309"/>
      <c r="LZ102" s="309"/>
      <c r="MA102" s="309"/>
      <c r="MB102" s="309"/>
      <c r="MC102" s="309"/>
      <c r="MD102" s="309"/>
      <c r="ME102" s="309"/>
      <c r="MF102" s="309"/>
      <c r="MG102" s="309"/>
      <c r="MH102" s="309"/>
      <c r="MI102" s="309"/>
      <c r="MJ102" s="309"/>
      <c r="MK102" s="309"/>
      <c r="ML102" s="309"/>
      <c r="MM102" s="309"/>
      <c r="MN102" s="309"/>
      <c r="MO102" s="309"/>
      <c r="MP102" s="309"/>
      <c r="MQ102" s="309"/>
      <c r="MR102" s="309"/>
      <c r="MS102" s="309"/>
      <c r="MT102" s="309"/>
      <c r="MU102" s="309"/>
      <c r="MV102" s="309"/>
      <c r="MW102" s="309"/>
    </row>
    <row r="103" spans="1:361" ht="21" customHeight="1">
      <c r="A103" s="174">
        <v>95</v>
      </c>
      <c r="B103" s="306" t="s">
        <v>15</v>
      </c>
      <c r="C103" s="306" t="s">
        <v>21</v>
      </c>
      <c r="D103" s="300" t="s">
        <v>697</v>
      </c>
      <c r="E103" s="346" t="s">
        <v>1131</v>
      </c>
      <c r="F103" s="346" t="s">
        <v>1132</v>
      </c>
      <c r="G103" s="347"/>
      <c r="H103" s="302" t="s">
        <v>1133</v>
      </c>
      <c r="I103" s="348">
        <v>31498</v>
      </c>
      <c r="J103" s="303">
        <f t="shared" ca="1" si="8"/>
        <v>14682.925839583331</v>
      </c>
      <c r="K103" s="346" t="s">
        <v>1134</v>
      </c>
      <c r="L103" s="306">
        <v>78510</v>
      </c>
      <c r="M103" s="346" t="s">
        <v>116</v>
      </c>
      <c r="N103" s="304">
        <v>666567518</v>
      </c>
      <c r="O103" s="349"/>
      <c r="P103" s="305" t="s">
        <v>1135</v>
      </c>
      <c r="Q103" s="361"/>
      <c r="R103" s="350"/>
      <c r="S103" s="351"/>
      <c r="T103" s="352">
        <v>44907</v>
      </c>
      <c r="U103" s="307">
        <v>340</v>
      </c>
      <c r="V103" s="358" t="s">
        <v>958</v>
      </c>
      <c r="W103" s="354"/>
      <c r="X103" s="334">
        <v>200</v>
      </c>
      <c r="Y103" s="355">
        <v>140</v>
      </c>
      <c r="Z103" s="354"/>
      <c r="AA103" s="354"/>
      <c r="AB103" s="354"/>
      <c r="AC103" s="354"/>
      <c r="AD103" s="354"/>
      <c r="AE103" s="354"/>
      <c r="AF103" s="354"/>
      <c r="AG103" s="354"/>
      <c r="AH103" s="356"/>
      <c r="AI103" s="356"/>
      <c r="AJ103" s="356"/>
      <c r="AK103" s="308">
        <f t="shared" si="7"/>
        <v>340</v>
      </c>
    </row>
    <row r="104" spans="1:361" s="309" customFormat="1" ht="21" customHeight="1">
      <c r="A104" s="11">
        <v>42</v>
      </c>
      <c r="B104" s="198" t="s">
        <v>15</v>
      </c>
      <c r="C104" s="198" t="s">
        <v>21</v>
      </c>
      <c r="D104" s="199" t="s">
        <v>697</v>
      </c>
      <c r="E104" s="378" t="s">
        <v>558</v>
      </c>
      <c r="F104" s="378" t="s">
        <v>559</v>
      </c>
      <c r="G104" s="446"/>
      <c r="H104" s="199" t="s">
        <v>607</v>
      </c>
      <c r="I104" s="201">
        <v>31045</v>
      </c>
      <c r="J104" s="202">
        <f t="shared" ca="1" si="8"/>
        <v>15135.925839583331</v>
      </c>
      <c r="K104" s="378" t="s">
        <v>768</v>
      </c>
      <c r="L104" s="198">
        <v>78480</v>
      </c>
      <c r="M104" s="378" t="s">
        <v>36</v>
      </c>
      <c r="N104" s="203">
        <v>619142412</v>
      </c>
      <c r="O104" s="203"/>
      <c r="P104" s="380" t="s">
        <v>699</v>
      </c>
      <c r="Q104" s="380"/>
      <c r="R104" s="241" t="s">
        <v>871</v>
      </c>
      <c r="S104" s="242">
        <v>0</v>
      </c>
      <c r="T104" s="381">
        <v>44732</v>
      </c>
      <c r="U104" s="382">
        <v>0</v>
      </c>
      <c r="V104" s="383" t="s">
        <v>958</v>
      </c>
      <c r="W104" s="384"/>
      <c r="X104" s="384"/>
      <c r="Y104" s="385"/>
      <c r="Z104" s="384"/>
      <c r="AA104" s="384"/>
      <c r="AB104" s="384"/>
      <c r="AC104" s="384"/>
      <c r="AD104" s="384"/>
      <c r="AE104" s="384"/>
      <c r="AF104" s="384"/>
      <c r="AG104" s="384"/>
      <c r="AH104" s="386"/>
      <c r="AI104" s="386"/>
      <c r="AJ104" s="386"/>
      <c r="AK104" s="387">
        <f>SUM(W104:AI104)</f>
        <v>0</v>
      </c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  <c r="IX104" s="3"/>
      <c r="IY104" s="3"/>
      <c r="IZ104" s="3"/>
      <c r="JA104" s="3"/>
      <c r="JB104" s="3"/>
      <c r="JC104" s="3"/>
      <c r="JD104" s="3"/>
      <c r="JE104" s="3"/>
      <c r="JF104" s="3"/>
      <c r="JG104" s="3"/>
      <c r="JH104" s="3"/>
      <c r="JI104" s="3"/>
      <c r="JJ104" s="3"/>
      <c r="JK104" s="3"/>
      <c r="JL104" s="3"/>
      <c r="JM104" s="3"/>
      <c r="JN104" s="3"/>
      <c r="JO104" s="3"/>
      <c r="JP104" s="3"/>
      <c r="JQ104" s="3"/>
      <c r="JR104" s="3"/>
      <c r="JS104" s="3"/>
      <c r="JT104" s="3"/>
      <c r="JU104" s="3"/>
      <c r="JV104" s="3"/>
      <c r="JW104" s="3"/>
      <c r="JX104" s="3"/>
      <c r="JY104" s="3"/>
      <c r="JZ104" s="3"/>
      <c r="KA104" s="3"/>
      <c r="KB104" s="3"/>
      <c r="KC104" s="3"/>
      <c r="KD104" s="3"/>
      <c r="KE104" s="3"/>
      <c r="KF104" s="3"/>
      <c r="KG104" s="3"/>
      <c r="KH104" s="3"/>
      <c r="KI104" s="3"/>
      <c r="KJ104" s="3"/>
      <c r="KK104" s="3"/>
      <c r="KL104" s="3"/>
      <c r="KM104" s="3"/>
      <c r="KN104" s="3"/>
      <c r="KO104" s="3"/>
      <c r="KP104" s="3"/>
      <c r="KQ104" s="3"/>
      <c r="KR104" s="3"/>
      <c r="KS104" s="3"/>
      <c r="KT104" s="3"/>
      <c r="KU104" s="3"/>
      <c r="KV104" s="3"/>
      <c r="KW104" s="3"/>
      <c r="KX104" s="3"/>
      <c r="KY104" s="3"/>
      <c r="KZ104" s="3"/>
      <c r="LA104" s="3"/>
      <c r="LB104" s="3"/>
      <c r="LC104" s="3"/>
      <c r="LD104" s="3"/>
      <c r="LE104" s="3"/>
      <c r="LF104" s="3"/>
      <c r="LG104" s="3"/>
      <c r="LH104" s="3"/>
      <c r="LI104" s="3"/>
      <c r="LJ104" s="3"/>
      <c r="LK104" s="3"/>
      <c r="LL104" s="3"/>
      <c r="LM104" s="3"/>
      <c r="LN104" s="3"/>
      <c r="LO104" s="3"/>
      <c r="LP104" s="3"/>
      <c r="LQ104" s="3"/>
      <c r="LR104" s="3"/>
      <c r="LS104" s="3"/>
      <c r="LT104" s="3"/>
      <c r="LU104" s="3"/>
      <c r="LV104" s="3"/>
      <c r="LW104" s="3"/>
      <c r="LX104" s="3"/>
      <c r="LY104" s="3"/>
      <c r="LZ104" s="3"/>
      <c r="MA104" s="3"/>
      <c r="MB104" s="3"/>
      <c r="MC104" s="3"/>
      <c r="MD104" s="3"/>
      <c r="ME104" s="3"/>
      <c r="MF104" s="3"/>
      <c r="MG104" s="3"/>
      <c r="MH104" s="3"/>
      <c r="MI104" s="3"/>
      <c r="MJ104" s="3"/>
      <c r="MK104" s="3"/>
      <c r="ML104" s="3"/>
      <c r="MM104" s="3"/>
      <c r="MN104" s="3"/>
      <c r="MO104" s="3"/>
      <c r="MP104" s="3"/>
      <c r="MQ104" s="3"/>
      <c r="MR104" s="3"/>
      <c r="MS104" s="3"/>
      <c r="MT104" s="3"/>
      <c r="MU104" s="3"/>
      <c r="MV104" s="3"/>
      <c r="MW104" s="3"/>
    </row>
    <row r="105" spans="1:361" ht="21" customHeight="1">
      <c r="A105" s="174">
        <v>85</v>
      </c>
      <c r="B105" s="306" t="s">
        <v>15</v>
      </c>
      <c r="C105" s="306" t="s">
        <v>971</v>
      </c>
      <c r="D105" s="300" t="s">
        <v>698</v>
      </c>
      <c r="E105" s="346" t="s">
        <v>1106</v>
      </c>
      <c r="F105" s="346" t="s">
        <v>1107</v>
      </c>
      <c r="G105" s="347"/>
      <c r="H105" s="300" t="s">
        <v>1108</v>
      </c>
      <c r="I105" s="348">
        <v>30529</v>
      </c>
      <c r="J105" s="303">
        <f t="shared" ca="1" si="8"/>
        <v>15651.925839583331</v>
      </c>
      <c r="K105" s="346" t="s">
        <v>1109</v>
      </c>
      <c r="L105" s="306">
        <v>78540</v>
      </c>
      <c r="M105" s="346" t="s">
        <v>15</v>
      </c>
      <c r="N105" s="349">
        <v>661215684</v>
      </c>
      <c r="O105" s="349"/>
      <c r="P105" s="305" t="s">
        <v>1110</v>
      </c>
      <c r="Q105" s="361"/>
      <c r="R105" s="350"/>
      <c r="S105" s="351"/>
      <c r="T105" s="352">
        <v>44854</v>
      </c>
      <c r="U105" s="307">
        <v>280</v>
      </c>
      <c r="V105" s="358" t="s">
        <v>965</v>
      </c>
      <c r="W105" s="354"/>
      <c r="X105" s="354"/>
      <c r="Y105" s="355">
        <v>40</v>
      </c>
      <c r="Z105" s="354">
        <v>80</v>
      </c>
      <c r="AA105" s="354"/>
      <c r="AB105" s="354">
        <v>80</v>
      </c>
      <c r="AC105" s="354">
        <v>80</v>
      </c>
      <c r="AD105" s="354"/>
      <c r="AE105" s="354"/>
      <c r="AF105" s="354"/>
      <c r="AG105" s="354"/>
      <c r="AH105" s="356"/>
      <c r="AI105" s="356"/>
      <c r="AJ105" s="356"/>
      <c r="AK105" s="339">
        <f t="shared" ref="AK105:AK115" si="9">SUM(W105:AJ105)</f>
        <v>280</v>
      </c>
      <c r="BN105" s="309"/>
      <c r="BO105" s="309"/>
      <c r="BP105" s="309"/>
      <c r="BQ105" s="309"/>
      <c r="BR105" s="309"/>
      <c r="BS105" s="309"/>
      <c r="BT105" s="309"/>
      <c r="BU105" s="309"/>
      <c r="BV105" s="309"/>
      <c r="BW105" s="309"/>
      <c r="BX105" s="309"/>
      <c r="BY105" s="309"/>
      <c r="BZ105" s="309"/>
      <c r="CA105" s="309"/>
      <c r="CB105" s="309"/>
      <c r="CC105" s="309"/>
      <c r="CD105" s="309"/>
      <c r="CE105" s="309"/>
      <c r="CF105" s="309"/>
      <c r="CG105" s="309"/>
      <c r="CH105" s="309"/>
      <c r="CI105" s="309"/>
      <c r="CJ105" s="309"/>
      <c r="CK105" s="309"/>
      <c r="CL105" s="309"/>
      <c r="CM105" s="309"/>
      <c r="CN105" s="309"/>
      <c r="CO105" s="309"/>
      <c r="CP105" s="309"/>
      <c r="CQ105" s="309"/>
      <c r="CR105" s="309"/>
      <c r="CS105" s="309"/>
      <c r="CT105" s="309"/>
      <c r="CU105" s="309"/>
      <c r="CV105" s="309"/>
      <c r="CW105" s="309"/>
      <c r="CX105" s="309"/>
      <c r="CY105" s="309"/>
      <c r="CZ105" s="309"/>
      <c r="DA105" s="309"/>
      <c r="DB105" s="309"/>
      <c r="DC105" s="309"/>
      <c r="DD105" s="309"/>
      <c r="DE105" s="309"/>
      <c r="DF105" s="309"/>
      <c r="DG105" s="309"/>
      <c r="DH105" s="309"/>
      <c r="DI105" s="309"/>
      <c r="DJ105" s="309"/>
      <c r="DK105" s="309"/>
      <c r="DL105" s="309"/>
      <c r="DM105" s="309"/>
      <c r="DN105" s="309"/>
      <c r="DO105" s="309"/>
      <c r="DP105" s="309"/>
      <c r="DQ105" s="309"/>
      <c r="DR105" s="309"/>
      <c r="DS105" s="309"/>
      <c r="DT105" s="309"/>
      <c r="DU105" s="309"/>
      <c r="DV105" s="309"/>
      <c r="DW105" s="309"/>
      <c r="DX105" s="309"/>
      <c r="DY105" s="309"/>
      <c r="DZ105" s="309"/>
      <c r="EA105" s="309"/>
      <c r="EB105" s="309"/>
      <c r="EC105" s="309"/>
      <c r="ED105" s="309"/>
      <c r="EE105" s="309"/>
      <c r="EF105" s="309"/>
      <c r="EG105" s="309"/>
      <c r="EH105" s="309"/>
      <c r="EI105" s="309"/>
      <c r="EJ105" s="309"/>
      <c r="EK105" s="309"/>
      <c r="EL105" s="309"/>
      <c r="EM105" s="309"/>
      <c r="EN105" s="309"/>
      <c r="EO105" s="309"/>
      <c r="EP105" s="309"/>
      <c r="EQ105" s="309"/>
      <c r="ER105" s="309"/>
      <c r="ES105" s="309"/>
      <c r="ET105" s="309"/>
      <c r="EU105" s="309"/>
      <c r="EV105" s="309"/>
      <c r="EW105" s="309"/>
      <c r="EX105" s="309"/>
      <c r="EY105" s="309"/>
      <c r="EZ105" s="309"/>
      <c r="FA105" s="309"/>
      <c r="FB105" s="309"/>
      <c r="FC105" s="309"/>
      <c r="FD105" s="309"/>
      <c r="FE105" s="309"/>
      <c r="FF105" s="309"/>
      <c r="FG105" s="309"/>
      <c r="FH105" s="309"/>
      <c r="FI105" s="309"/>
      <c r="FJ105" s="309"/>
      <c r="FK105" s="309"/>
      <c r="FL105" s="309"/>
      <c r="FM105" s="309"/>
      <c r="FN105" s="309"/>
      <c r="FO105" s="309"/>
      <c r="FP105" s="309"/>
      <c r="FQ105" s="309"/>
      <c r="FR105" s="309"/>
      <c r="FS105" s="309"/>
      <c r="FT105" s="309"/>
      <c r="FU105" s="309"/>
      <c r="FV105" s="309"/>
      <c r="FW105" s="309"/>
      <c r="FX105" s="309"/>
      <c r="FY105" s="309"/>
      <c r="FZ105" s="309"/>
      <c r="GA105" s="309"/>
      <c r="GB105" s="309"/>
      <c r="GC105" s="309"/>
      <c r="GD105" s="309"/>
      <c r="GE105" s="309"/>
      <c r="GF105" s="309"/>
      <c r="GG105" s="309"/>
      <c r="GH105" s="309"/>
      <c r="GI105" s="309"/>
      <c r="GJ105" s="309"/>
      <c r="GK105" s="309"/>
      <c r="GL105" s="309"/>
      <c r="GM105" s="309"/>
      <c r="GN105" s="309"/>
      <c r="GO105" s="309"/>
      <c r="GP105" s="309"/>
      <c r="GQ105" s="309"/>
      <c r="GR105" s="309"/>
      <c r="GS105" s="309"/>
      <c r="GT105" s="309"/>
      <c r="GU105" s="309"/>
      <c r="GV105" s="309"/>
      <c r="GW105" s="309"/>
      <c r="GX105" s="309"/>
      <c r="GY105" s="309"/>
      <c r="GZ105" s="309"/>
      <c r="HA105" s="309"/>
      <c r="HB105" s="309"/>
      <c r="HC105" s="309"/>
      <c r="HD105" s="309"/>
      <c r="HE105" s="309"/>
      <c r="HF105" s="309"/>
      <c r="HG105" s="309"/>
      <c r="HH105" s="309"/>
      <c r="HI105" s="309"/>
      <c r="HJ105" s="309"/>
      <c r="HK105" s="309"/>
      <c r="HL105" s="309"/>
      <c r="HM105" s="309"/>
      <c r="HN105" s="309"/>
      <c r="HO105" s="309"/>
      <c r="HP105" s="309"/>
      <c r="HQ105" s="309"/>
      <c r="HR105" s="309"/>
      <c r="HS105" s="309"/>
      <c r="HT105" s="309"/>
      <c r="HU105" s="309"/>
      <c r="HV105" s="309"/>
      <c r="HW105" s="309"/>
      <c r="HX105" s="309"/>
      <c r="HY105" s="309"/>
      <c r="HZ105" s="309"/>
      <c r="IA105" s="309"/>
      <c r="IB105" s="309"/>
      <c r="IC105" s="309"/>
      <c r="ID105" s="309"/>
      <c r="IE105" s="309"/>
      <c r="IF105" s="309"/>
      <c r="IG105" s="309"/>
      <c r="IH105" s="309"/>
      <c r="II105" s="309"/>
      <c r="IJ105" s="309"/>
      <c r="IK105" s="309"/>
      <c r="IL105" s="309"/>
      <c r="IM105" s="309"/>
      <c r="IN105" s="309"/>
      <c r="IO105" s="309"/>
      <c r="IP105" s="309"/>
      <c r="IQ105" s="309"/>
      <c r="IR105" s="309"/>
      <c r="IS105" s="309"/>
      <c r="IT105" s="309"/>
      <c r="IU105" s="309"/>
      <c r="IV105" s="309"/>
      <c r="IW105" s="309"/>
      <c r="IX105" s="309"/>
      <c r="IY105" s="309"/>
      <c r="IZ105" s="309"/>
      <c r="JA105" s="309"/>
      <c r="JB105" s="309"/>
      <c r="JC105" s="309"/>
      <c r="JD105" s="309"/>
      <c r="JE105" s="309"/>
      <c r="JF105" s="309"/>
      <c r="JG105" s="309"/>
      <c r="JH105" s="309"/>
      <c r="JI105" s="309"/>
      <c r="JJ105" s="309"/>
      <c r="JK105" s="309"/>
      <c r="JL105" s="309"/>
      <c r="JM105" s="309"/>
      <c r="JN105" s="309"/>
      <c r="JO105" s="309"/>
      <c r="JP105" s="309"/>
      <c r="JQ105" s="309"/>
      <c r="JR105" s="309"/>
      <c r="JS105" s="309"/>
      <c r="JT105" s="309"/>
      <c r="JU105" s="309"/>
      <c r="JV105" s="309"/>
      <c r="JW105" s="309"/>
      <c r="JX105" s="309"/>
      <c r="JY105" s="309"/>
      <c r="JZ105" s="309"/>
      <c r="KA105" s="309"/>
      <c r="KB105" s="309"/>
      <c r="KC105" s="309"/>
      <c r="KD105" s="309"/>
      <c r="KE105" s="309"/>
      <c r="KF105" s="309"/>
      <c r="KG105" s="309"/>
      <c r="KH105" s="309"/>
      <c r="KI105" s="309"/>
      <c r="KJ105" s="309"/>
      <c r="KK105" s="309"/>
      <c r="KL105" s="309"/>
      <c r="KM105" s="309"/>
      <c r="KN105" s="309"/>
      <c r="KO105" s="309"/>
      <c r="KP105" s="309"/>
      <c r="KQ105" s="309"/>
      <c r="KR105" s="309"/>
      <c r="KS105" s="309"/>
      <c r="KT105" s="309"/>
      <c r="KU105" s="309"/>
      <c r="KV105" s="309"/>
      <c r="KW105" s="309"/>
      <c r="KX105" s="309"/>
      <c r="KY105" s="309"/>
      <c r="KZ105" s="309"/>
      <c r="LA105" s="309"/>
      <c r="LB105" s="309"/>
      <c r="LC105" s="309"/>
      <c r="LD105" s="309"/>
      <c r="LE105" s="309"/>
      <c r="LF105" s="309"/>
      <c r="LG105" s="309"/>
      <c r="LH105" s="309"/>
      <c r="LI105" s="309"/>
      <c r="LJ105" s="309"/>
      <c r="LK105" s="309"/>
      <c r="LL105" s="309"/>
      <c r="LM105" s="309"/>
      <c r="LN105" s="309"/>
      <c r="LO105" s="309"/>
      <c r="LP105" s="309"/>
      <c r="LQ105" s="309"/>
      <c r="LR105" s="309"/>
      <c r="LS105" s="309"/>
      <c r="LT105" s="309"/>
      <c r="LU105" s="309"/>
      <c r="LV105" s="309"/>
      <c r="LW105" s="309"/>
      <c r="LX105" s="309"/>
      <c r="LY105" s="309"/>
      <c r="LZ105" s="309"/>
      <c r="MA105" s="309"/>
      <c r="MB105" s="309"/>
      <c r="MC105" s="309"/>
      <c r="MD105" s="309"/>
      <c r="ME105" s="309"/>
      <c r="MF105" s="309"/>
      <c r="MG105" s="309"/>
      <c r="MH105" s="309"/>
      <c r="MI105" s="309"/>
      <c r="MJ105" s="309"/>
      <c r="MK105" s="309"/>
      <c r="ML105" s="309"/>
      <c r="MM105" s="309"/>
      <c r="MN105" s="309"/>
      <c r="MO105" s="309"/>
      <c r="MP105" s="309"/>
      <c r="MQ105" s="309"/>
      <c r="MR105" s="309"/>
      <c r="MS105" s="309"/>
      <c r="MT105" s="309"/>
      <c r="MU105" s="309"/>
      <c r="MV105" s="309"/>
      <c r="MW105" s="309"/>
    </row>
    <row r="106" spans="1:361" ht="21" customHeight="1">
      <c r="A106" s="11">
        <v>4</v>
      </c>
      <c r="B106" s="173" t="s">
        <v>15</v>
      </c>
      <c r="C106" s="173" t="s">
        <v>21</v>
      </c>
      <c r="D106" s="174" t="s">
        <v>698</v>
      </c>
      <c r="E106" s="328" t="s">
        <v>483</v>
      </c>
      <c r="F106" s="328" t="s">
        <v>773</v>
      </c>
      <c r="G106" s="329"/>
      <c r="H106" s="174" t="s">
        <v>563</v>
      </c>
      <c r="I106" s="176">
        <v>29880</v>
      </c>
      <c r="J106" s="177">
        <f t="shared" ca="1" si="8"/>
        <v>16300.925839583331</v>
      </c>
      <c r="K106" s="328" t="s">
        <v>484</v>
      </c>
      <c r="L106" s="173">
        <v>78540</v>
      </c>
      <c r="M106" s="328" t="s">
        <v>15</v>
      </c>
      <c r="N106" s="178">
        <v>637575255</v>
      </c>
      <c r="O106" s="178">
        <v>616500498</v>
      </c>
      <c r="P106" s="330" t="s">
        <v>706</v>
      </c>
      <c r="Q106" s="330"/>
      <c r="R106" s="258"/>
      <c r="S106" s="259"/>
      <c r="T106" s="331">
        <v>44807</v>
      </c>
      <c r="U106" s="332">
        <v>200</v>
      </c>
      <c r="V106" s="333" t="s">
        <v>958</v>
      </c>
      <c r="W106" s="334">
        <v>200</v>
      </c>
      <c r="X106" s="335"/>
      <c r="Y106" s="336"/>
      <c r="Z106" s="335"/>
      <c r="AA106" s="335"/>
      <c r="AB106" s="335"/>
      <c r="AC106" s="474"/>
      <c r="AD106" s="335"/>
      <c r="AE106" s="335"/>
      <c r="AF106" s="335"/>
      <c r="AG106" s="335"/>
      <c r="AH106" s="337"/>
      <c r="AI106" s="337"/>
      <c r="AJ106" s="337"/>
      <c r="AK106" s="339">
        <f t="shared" si="9"/>
        <v>200</v>
      </c>
    </row>
    <row r="107" spans="1:361" ht="21" customHeight="1">
      <c r="A107" s="174">
        <v>56</v>
      </c>
      <c r="B107" s="173" t="s">
        <v>15</v>
      </c>
      <c r="C107" s="173" t="s">
        <v>21</v>
      </c>
      <c r="D107" s="174" t="s">
        <v>697</v>
      </c>
      <c r="E107" s="328" t="s">
        <v>426</v>
      </c>
      <c r="F107" s="328" t="s">
        <v>427</v>
      </c>
      <c r="G107" s="329"/>
      <c r="H107" s="174" t="s">
        <v>612</v>
      </c>
      <c r="I107" s="176">
        <v>29538</v>
      </c>
      <c r="J107" s="177">
        <f t="shared" ca="1" si="8"/>
        <v>16642.925839583331</v>
      </c>
      <c r="K107" s="328" t="s">
        <v>428</v>
      </c>
      <c r="L107" s="173">
        <v>78540</v>
      </c>
      <c r="M107" s="328" t="s">
        <v>15</v>
      </c>
      <c r="N107" s="178">
        <v>679309067</v>
      </c>
      <c r="O107" s="178"/>
      <c r="P107" s="357" t="s">
        <v>429</v>
      </c>
      <c r="Q107" s="357"/>
      <c r="R107" s="258"/>
      <c r="S107" s="259"/>
      <c r="T107" s="331">
        <v>44807</v>
      </c>
      <c r="U107" s="332">
        <v>340</v>
      </c>
      <c r="V107" s="333" t="s">
        <v>958</v>
      </c>
      <c r="W107" s="334">
        <v>340</v>
      </c>
      <c r="X107" s="335"/>
      <c r="Y107" s="336"/>
      <c r="Z107" s="335"/>
      <c r="AA107" s="335"/>
      <c r="AB107" s="335"/>
      <c r="AC107" s="335"/>
      <c r="AD107" s="335"/>
      <c r="AE107" s="335"/>
      <c r="AF107" s="335"/>
      <c r="AG107" s="335"/>
      <c r="AH107" s="337"/>
      <c r="AI107" s="337"/>
      <c r="AJ107" s="337"/>
      <c r="AK107" s="339">
        <f t="shared" si="9"/>
        <v>340</v>
      </c>
    </row>
    <row r="108" spans="1:361" ht="21" customHeight="1">
      <c r="A108" s="11">
        <v>71</v>
      </c>
      <c r="B108" s="173" t="s">
        <v>15</v>
      </c>
      <c r="C108" s="173" t="s">
        <v>21</v>
      </c>
      <c r="D108" s="174" t="s">
        <v>697</v>
      </c>
      <c r="E108" s="328" t="s">
        <v>337</v>
      </c>
      <c r="F108" s="328" t="s">
        <v>338</v>
      </c>
      <c r="G108" s="329"/>
      <c r="H108" s="174" t="s">
        <v>341</v>
      </c>
      <c r="I108" s="176">
        <v>29270</v>
      </c>
      <c r="J108" s="177">
        <f t="shared" ca="1" si="8"/>
        <v>16910.925839583331</v>
      </c>
      <c r="K108" s="328" t="s">
        <v>339</v>
      </c>
      <c r="L108" s="173">
        <v>78480</v>
      </c>
      <c r="M108" s="328" t="s">
        <v>36</v>
      </c>
      <c r="N108" s="178">
        <v>626792444</v>
      </c>
      <c r="O108" s="178"/>
      <c r="P108" s="357" t="s">
        <v>340</v>
      </c>
      <c r="Q108" s="357"/>
      <c r="R108" s="258" t="s">
        <v>870</v>
      </c>
      <c r="S108" s="259">
        <v>0</v>
      </c>
      <c r="T108" s="331">
        <v>44686</v>
      </c>
      <c r="U108" s="332">
        <v>320</v>
      </c>
      <c r="V108" s="333" t="s">
        <v>958</v>
      </c>
      <c r="W108" s="335"/>
      <c r="X108" s="335"/>
      <c r="Y108" s="336"/>
      <c r="Z108" s="335">
        <v>200</v>
      </c>
      <c r="AA108" s="335">
        <v>100</v>
      </c>
      <c r="AB108" s="335">
        <v>90</v>
      </c>
      <c r="AC108" s="335"/>
      <c r="AD108" s="335"/>
      <c r="AE108" s="335"/>
      <c r="AF108" s="335"/>
      <c r="AG108" s="335"/>
      <c r="AH108" s="337"/>
      <c r="AI108" s="337"/>
      <c r="AJ108" s="337"/>
      <c r="AK108" s="339">
        <f t="shared" si="9"/>
        <v>390</v>
      </c>
    </row>
    <row r="109" spans="1:361" ht="21" customHeight="1">
      <c r="A109" s="174">
        <v>90</v>
      </c>
      <c r="B109" s="173" t="s">
        <v>15</v>
      </c>
      <c r="C109" s="173" t="s">
        <v>971</v>
      </c>
      <c r="D109" s="174" t="s">
        <v>697</v>
      </c>
      <c r="E109" s="328" t="s">
        <v>121</v>
      </c>
      <c r="F109" s="328" t="s">
        <v>122</v>
      </c>
      <c r="G109" s="329"/>
      <c r="H109" s="174" t="s">
        <v>647</v>
      </c>
      <c r="I109" s="176">
        <v>28820</v>
      </c>
      <c r="J109" s="177">
        <f t="shared" ca="1" si="8"/>
        <v>17360.925839583331</v>
      </c>
      <c r="K109" s="328" t="s">
        <v>123</v>
      </c>
      <c r="L109" s="173">
        <v>78540</v>
      </c>
      <c r="M109" s="328" t="s">
        <v>15</v>
      </c>
      <c r="N109" s="178">
        <v>680207988</v>
      </c>
      <c r="O109" s="178"/>
      <c r="P109" s="330" t="s">
        <v>817</v>
      </c>
      <c r="Q109" s="330"/>
      <c r="R109" s="258"/>
      <c r="S109" s="259"/>
      <c r="T109" s="331">
        <v>44807</v>
      </c>
      <c r="U109" s="332">
        <v>340</v>
      </c>
      <c r="V109" s="358" t="s">
        <v>965</v>
      </c>
      <c r="W109" s="334">
        <v>100</v>
      </c>
      <c r="X109" s="335"/>
      <c r="Y109" s="336">
        <v>100</v>
      </c>
      <c r="Z109" s="335"/>
      <c r="AA109" s="335">
        <v>80</v>
      </c>
      <c r="AB109" s="335"/>
      <c r="AC109" s="335"/>
      <c r="AD109" s="335"/>
      <c r="AE109" s="335"/>
      <c r="AF109" s="335"/>
      <c r="AG109" s="335"/>
      <c r="AH109" s="337"/>
      <c r="AI109" s="337"/>
      <c r="AJ109" s="337"/>
      <c r="AK109" s="339">
        <f t="shared" si="9"/>
        <v>280</v>
      </c>
    </row>
    <row r="110" spans="1:361" ht="21" customHeight="1">
      <c r="A110" s="11">
        <v>98</v>
      </c>
      <c r="B110" s="173" t="s">
        <v>15</v>
      </c>
      <c r="C110" s="173" t="s">
        <v>971</v>
      </c>
      <c r="D110" s="174" t="s">
        <v>697</v>
      </c>
      <c r="E110" s="328" t="s">
        <v>446</v>
      </c>
      <c r="F110" s="328" t="s">
        <v>447</v>
      </c>
      <c r="G110" s="329"/>
      <c r="H110" s="174" t="s">
        <v>651</v>
      </c>
      <c r="I110" s="176">
        <v>28648</v>
      </c>
      <c r="J110" s="177">
        <f t="shared" ca="1" si="8"/>
        <v>17532.925839583331</v>
      </c>
      <c r="K110" s="328" t="s">
        <v>448</v>
      </c>
      <c r="L110" s="173">
        <v>78540</v>
      </c>
      <c r="M110" s="328" t="s">
        <v>15</v>
      </c>
      <c r="N110" s="178">
        <v>635245697</v>
      </c>
      <c r="O110" s="178"/>
      <c r="P110" s="357" t="s">
        <v>449</v>
      </c>
      <c r="Q110" s="357"/>
      <c r="R110" s="258" t="s">
        <v>870</v>
      </c>
      <c r="S110" s="259">
        <v>0</v>
      </c>
      <c r="T110" s="331">
        <v>44807</v>
      </c>
      <c r="U110" s="332">
        <v>300</v>
      </c>
      <c r="V110" s="333" t="s">
        <v>958</v>
      </c>
      <c r="W110" s="334">
        <v>150</v>
      </c>
      <c r="X110" s="335"/>
      <c r="Y110" s="336">
        <v>150</v>
      </c>
      <c r="Z110" s="335"/>
      <c r="AA110" s="335"/>
      <c r="AB110" s="335"/>
      <c r="AC110" s="335"/>
      <c r="AD110" s="335"/>
      <c r="AE110" s="335"/>
      <c r="AF110" s="335"/>
      <c r="AG110" s="335"/>
      <c r="AH110" s="337"/>
      <c r="AI110" s="337"/>
      <c r="AJ110" s="337"/>
      <c r="AK110" s="339">
        <f t="shared" si="9"/>
        <v>300</v>
      </c>
    </row>
    <row r="111" spans="1:361" ht="21" customHeight="1">
      <c r="A111" s="174">
        <v>129</v>
      </c>
      <c r="B111" s="173" t="s">
        <v>15</v>
      </c>
      <c r="C111" s="173" t="s">
        <v>21</v>
      </c>
      <c r="D111" s="174" t="s">
        <v>697</v>
      </c>
      <c r="E111" s="328" t="s">
        <v>412</v>
      </c>
      <c r="F111" s="328" t="s">
        <v>413</v>
      </c>
      <c r="G111" s="329"/>
      <c r="H111" s="174" t="s">
        <v>680</v>
      </c>
      <c r="I111" s="176">
        <v>28622</v>
      </c>
      <c r="J111" s="177">
        <f t="shared" ca="1" si="8"/>
        <v>17558.925839583331</v>
      </c>
      <c r="K111" s="328" t="s">
        <v>414</v>
      </c>
      <c r="L111" s="173">
        <v>78540</v>
      </c>
      <c r="M111" s="328" t="s">
        <v>15</v>
      </c>
      <c r="N111" s="178">
        <v>660767790</v>
      </c>
      <c r="O111" s="178"/>
      <c r="P111" s="357" t="s">
        <v>415</v>
      </c>
      <c r="Q111" s="357"/>
      <c r="R111" s="258"/>
      <c r="S111" s="259"/>
      <c r="T111" s="331">
        <v>44812</v>
      </c>
      <c r="U111" s="332">
        <v>340</v>
      </c>
      <c r="V111" s="333" t="s">
        <v>958</v>
      </c>
      <c r="W111" s="334">
        <v>170</v>
      </c>
      <c r="X111" s="335"/>
      <c r="Y111" s="336">
        <v>170</v>
      </c>
      <c r="Z111" s="335"/>
      <c r="AA111" s="335"/>
      <c r="AB111" s="335"/>
      <c r="AC111" s="335"/>
      <c r="AD111" s="335"/>
      <c r="AE111" s="335"/>
      <c r="AF111" s="335"/>
      <c r="AG111" s="335"/>
      <c r="AH111" s="337"/>
      <c r="AI111" s="337"/>
      <c r="AJ111" s="337"/>
      <c r="AK111" s="339">
        <f t="shared" si="9"/>
        <v>340</v>
      </c>
    </row>
    <row r="112" spans="1:361" ht="21" customHeight="1">
      <c r="A112" s="11">
        <v>12</v>
      </c>
      <c r="B112" s="173" t="s">
        <v>15</v>
      </c>
      <c r="C112" s="173" t="s">
        <v>21</v>
      </c>
      <c r="D112" s="174" t="s">
        <v>697</v>
      </c>
      <c r="E112" s="328" t="s">
        <v>195</v>
      </c>
      <c r="F112" s="328" t="s">
        <v>196</v>
      </c>
      <c r="G112" s="329"/>
      <c r="H112" s="174" t="s">
        <v>200</v>
      </c>
      <c r="I112" s="176">
        <v>28600</v>
      </c>
      <c r="J112" s="177">
        <f t="shared" ca="1" si="8"/>
        <v>17580.925839583331</v>
      </c>
      <c r="K112" s="328" t="s">
        <v>198</v>
      </c>
      <c r="L112" s="173">
        <v>78510</v>
      </c>
      <c r="M112" s="328" t="s">
        <v>116</v>
      </c>
      <c r="N112" s="178">
        <v>616176840</v>
      </c>
      <c r="O112" s="178"/>
      <c r="P112" s="357" t="s">
        <v>197</v>
      </c>
      <c r="Q112" s="357"/>
      <c r="R112" s="258"/>
      <c r="S112" s="259"/>
      <c r="T112" s="331">
        <v>44807</v>
      </c>
      <c r="U112" s="332">
        <v>300</v>
      </c>
      <c r="V112" s="333" t="s">
        <v>958</v>
      </c>
      <c r="W112" s="334">
        <v>80</v>
      </c>
      <c r="X112" s="335"/>
      <c r="Y112" s="336">
        <v>60</v>
      </c>
      <c r="Z112" s="335"/>
      <c r="AA112" s="335">
        <v>60</v>
      </c>
      <c r="AB112" s="335"/>
      <c r="AC112" s="335">
        <v>60</v>
      </c>
      <c r="AD112" s="335"/>
      <c r="AE112" s="335"/>
      <c r="AF112" s="335"/>
      <c r="AG112" s="335"/>
      <c r="AH112" s="337"/>
      <c r="AI112" s="337"/>
      <c r="AJ112" s="337"/>
      <c r="AK112" s="339">
        <f t="shared" si="9"/>
        <v>260</v>
      </c>
    </row>
    <row r="113" spans="1:361" s="309" customFormat="1" ht="21" customHeight="1">
      <c r="A113" s="174">
        <v>39</v>
      </c>
      <c r="B113" s="173" t="s">
        <v>15</v>
      </c>
      <c r="C113" s="173" t="s">
        <v>971</v>
      </c>
      <c r="D113" s="174" t="s">
        <v>697</v>
      </c>
      <c r="E113" s="328" t="s">
        <v>90</v>
      </c>
      <c r="F113" s="328" t="s">
        <v>91</v>
      </c>
      <c r="G113" s="329">
        <v>44400</v>
      </c>
      <c r="H113" s="174" t="s">
        <v>606</v>
      </c>
      <c r="I113" s="176">
        <v>28224</v>
      </c>
      <c r="J113" s="177">
        <f t="shared" ca="1" si="8"/>
        <v>17956.925839583331</v>
      </c>
      <c r="K113" s="328" t="s">
        <v>40</v>
      </c>
      <c r="L113" s="173">
        <v>78480</v>
      </c>
      <c r="M113" s="328" t="s">
        <v>36</v>
      </c>
      <c r="N113" s="178">
        <v>620104284</v>
      </c>
      <c r="O113" s="178"/>
      <c r="P113" s="330" t="s">
        <v>708</v>
      </c>
      <c r="Q113" s="330"/>
      <c r="R113" s="258"/>
      <c r="S113" s="259"/>
      <c r="T113" s="331">
        <v>44811</v>
      </c>
      <c r="U113" s="332">
        <v>223</v>
      </c>
      <c r="V113" s="358" t="s">
        <v>965</v>
      </c>
      <c r="W113" s="334">
        <v>23</v>
      </c>
      <c r="X113" s="335"/>
      <c r="Y113" s="336"/>
      <c r="Z113" s="335"/>
      <c r="AA113" s="335"/>
      <c r="AB113" s="335"/>
      <c r="AC113" s="335"/>
      <c r="AD113" s="335"/>
      <c r="AE113" s="335"/>
      <c r="AF113" s="335"/>
      <c r="AG113" s="335"/>
      <c r="AH113" s="337"/>
      <c r="AI113" s="337">
        <v>200</v>
      </c>
      <c r="AJ113" s="337"/>
      <c r="AK113" s="339">
        <f t="shared" si="9"/>
        <v>223</v>
      </c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  <c r="IW113" s="3"/>
      <c r="IX113" s="3"/>
      <c r="IY113" s="3"/>
      <c r="IZ113" s="3"/>
      <c r="JA113" s="3"/>
      <c r="JB113" s="3"/>
      <c r="JC113" s="3"/>
      <c r="JD113" s="3"/>
      <c r="JE113" s="3"/>
      <c r="JF113" s="3"/>
      <c r="JG113" s="3"/>
      <c r="JH113" s="3"/>
      <c r="JI113" s="3"/>
      <c r="JJ113" s="3"/>
      <c r="JK113" s="3"/>
      <c r="JL113" s="3"/>
      <c r="JM113" s="3"/>
      <c r="JN113" s="3"/>
      <c r="JO113" s="3"/>
      <c r="JP113" s="3"/>
      <c r="JQ113" s="3"/>
      <c r="JR113" s="3"/>
      <c r="JS113" s="3"/>
      <c r="JT113" s="3"/>
      <c r="JU113" s="3"/>
      <c r="JV113" s="3"/>
      <c r="JW113" s="3"/>
      <c r="JX113" s="3"/>
      <c r="JY113" s="3"/>
      <c r="JZ113" s="3"/>
      <c r="KA113" s="3"/>
      <c r="KB113" s="3"/>
      <c r="KC113" s="3"/>
      <c r="KD113" s="3"/>
      <c r="KE113" s="3"/>
      <c r="KF113" s="3"/>
      <c r="KG113" s="3"/>
      <c r="KH113" s="3"/>
      <c r="KI113" s="3"/>
      <c r="KJ113" s="3"/>
      <c r="KK113" s="3"/>
      <c r="KL113" s="3"/>
      <c r="KM113" s="3"/>
      <c r="KN113" s="3"/>
      <c r="KO113" s="3"/>
      <c r="KP113" s="3"/>
      <c r="KQ113" s="3"/>
      <c r="KR113" s="3"/>
      <c r="KS113" s="3"/>
      <c r="KT113" s="3"/>
      <c r="KU113" s="3"/>
      <c r="KV113" s="3"/>
      <c r="KW113" s="3"/>
      <c r="KX113" s="3"/>
      <c r="KY113" s="3"/>
      <c r="KZ113" s="3"/>
      <c r="LA113" s="3"/>
      <c r="LB113" s="3"/>
      <c r="LC113" s="3"/>
      <c r="LD113" s="3"/>
      <c r="LE113" s="3"/>
      <c r="LF113" s="3"/>
      <c r="LG113" s="3"/>
      <c r="LH113" s="3"/>
      <c r="LI113" s="3"/>
      <c r="LJ113" s="3"/>
      <c r="LK113" s="3"/>
      <c r="LL113" s="3"/>
      <c r="LM113" s="3"/>
      <c r="LN113" s="3"/>
      <c r="LO113" s="3"/>
      <c r="LP113" s="3"/>
      <c r="LQ113" s="3"/>
      <c r="LR113" s="3"/>
      <c r="LS113" s="3"/>
      <c r="LT113" s="3"/>
      <c r="LU113" s="3"/>
      <c r="LV113" s="3"/>
      <c r="LW113" s="3"/>
      <c r="LX113" s="3"/>
      <c r="LY113" s="3"/>
      <c r="LZ113" s="3"/>
      <c r="MA113" s="3"/>
      <c r="MB113" s="3"/>
      <c r="MC113" s="3"/>
      <c r="MD113" s="3"/>
      <c r="ME113" s="3"/>
      <c r="MF113" s="3"/>
      <c r="MG113" s="3"/>
      <c r="MH113" s="3"/>
      <c r="MI113" s="3"/>
      <c r="MJ113" s="3"/>
      <c r="MK113" s="3"/>
      <c r="ML113" s="3"/>
      <c r="MM113" s="3"/>
      <c r="MN113" s="3"/>
      <c r="MO113" s="3"/>
      <c r="MP113" s="3"/>
      <c r="MQ113" s="3"/>
      <c r="MR113" s="3"/>
      <c r="MS113" s="3"/>
      <c r="MT113" s="3"/>
      <c r="MU113" s="3"/>
      <c r="MV113" s="3"/>
      <c r="MW113" s="3"/>
    </row>
    <row r="114" spans="1:361" s="309" customFormat="1" ht="21" customHeight="1">
      <c r="A114" s="11">
        <v>68</v>
      </c>
      <c r="B114" s="173" t="s">
        <v>15</v>
      </c>
      <c r="C114" s="173" t="s">
        <v>971</v>
      </c>
      <c r="D114" s="174" t="s">
        <v>697</v>
      </c>
      <c r="E114" s="328" t="s">
        <v>419</v>
      </c>
      <c r="F114" s="328" t="s">
        <v>277</v>
      </c>
      <c r="G114" s="329"/>
      <c r="H114" s="11" t="s">
        <v>622</v>
      </c>
      <c r="I114" s="176">
        <v>28028</v>
      </c>
      <c r="J114" s="177">
        <f t="shared" ca="1" si="8"/>
        <v>18152.925839583331</v>
      </c>
      <c r="K114" s="328" t="s">
        <v>1081</v>
      </c>
      <c r="L114" s="173">
        <v>78480</v>
      </c>
      <c r="M114" s="328" t="s">
        <v>36</v>
      </c>
      <c r="N114" s="178">
        <v>664132620</v>
      </c>
      <c r="O114" s="178"/>
      <c r="P114" s="357" t="s">
        <v>421</v>
      </c>
      <c r="Q114" s="357"/>
      <c r="R114" s="258" t="s">
        <v>871</v>
      </c>
      <c r="S114" s="259">
        <v>0</v>
      </c>
      <c r="T114" s="331">
        <v>44819</v>
      </c>
      <c r="U114" s="332">
        <v>300</v>
      </c>
      <c r="V114" s="358" t="s">
        <v>965</v>
      </c>
      <c r="W114" s="334">
        <v>300</v>
      </c>
      <c r="X114" s="335"/>
      <c r="Y114" s="336"/>
      <c r="Z114" s="335"/>
      <c r="AA114" s="335"/>
      <c r="AB114" s="335"/>
      <c r="AC114" s="335"/>
      <c r="AD114" s="335"/>
      <c r="AE114" s="335"/>
      <c r="AF114" s="335"/>
      <c r="AG114" s="335"/>
      <c r="AH114" s="337"/>
      <c r="AI114" s="337"/>
      <c r="AJ114" s="337"/>
      <c r="AK114" s="339">
        <f t="shared" si="9"/>
        <v>300</v>
      </c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  <c r="IX114" s="3"/>
      <c r="IY114" s="3"/>
      <c r="IZ114" s="3"/>
      <c r="JA114" s="3"/>
      <c r="JB114" s="3"/>
      <c r="JC114" s="3"/>
      <c r="JD114" s="3"/>
      <c r="JE114" s="3"/>
      <c r="JF114" s="3"/>
      <c r="JG114" s="3"/>
      <c r="JH114" s="3"/>
      <c r="JI114" s="3"/>
      <c r="JJ114" s="3"/>
      <c r="JK114" s="3"/>
      <c r="JL114" s="3"/>
      <c r="JM114" s="3"/>
      <c r="JN114" s="3"/>
      <c r="JO114" s="3"/>
      <c r="JP114" s="3"/>
      <c r="JQ114" s="3"/>
      <c r="JR114" s="3"/>
      <c r="JS114" s="3"/>
      <c r="JT114" s="3"/>
      <c r="JU114" s="3"/>
      <c r="JV114" s="3"/>
      <c r="JW114" s="3"/>
      <c r="JX114" s="3"/>
      <c r="JY114" s="3"/>
      <c r="JZ114" s="3"/>
      <c r="KA114" s="3"/>
      <c r="KB114" s="3"/>
      <c r="KC114" s="3"/>
      <c r="KD114" s="3"/>
      <c r="KE114" s="3"/>
      <c r="KF114" s="3"/>
      <c r="KG114" s="3"/>
      <c r="KH114" s="3"/>
      <c r="KI114" s="3"/>
      <c r="KJ114" s="3"/>
      <c r="KK114" s="3"/>
      <c r="KL114" s="3"/>
      <c r="KM114" s="3"/>
      <c r="KN114" s="3"/>
      <c r="KO114" s="3"/>
      <c r="KP114" s="3"/>
      <c r="KQ114" s="3"/>
      <c r="KR114" s="3"/>
      <c r="KS114" s="3"/>
      <c r="KT114" s="3"/>
      <c r="KU114" s="3"/>
      <c r="KV114" s="3"/>
      <c r="KW114" s="3"/>
      <c r="KX114" s="3"/>
      <c r="KY114" s="3"/>
      <c r="KZ114" s="3"/>
      <c r="LA114" s="3"/>
      <c r="LB114" s="3"/>
      <c r="LC114" s="3"/>
      <c r="LD114" s="3"/>
      <c r="LE114" s="3"/>
      <c r="LF114" s="3"/>
      <c r="LG114" s="3"/>
      <c r="LH114" s="3"/>
      <c r="LI114" s="3"/>
      <c r="LJ114" s="3"/>
      <c r="LK114" s="3"/>
      <c r="LL114" s="3"/>
      <c r="LM114" s="3"/>
      <c r="LN114" s="3"/>
      <c r="LO114" s="3"/>
      <c r="LP114" s="3"/>
      <c r="LQ114" s="3"/>
      <c r="LR114" s="3"/>
      <c r="LS114" s="3"/>
      <c r="LT114" s="3"/>
      <c r="LU114" s="3"/>
      <c r="LV114" s="3"/>
      <c r="LW114" s="3"/>
      <c r="LX114" s="3"/>
      <c r="LY114" s="3"/>
      <c r="LZ114" s="3"/>
      <c r="MA114" s="3"/>
      <c r="MB114" s="3"/>
      <c r="MC114" s="3"/>
      <c r="MD114" s="3"/>
      <c r="ME114" s="3"/>
      <c r="MF114" s="3"/>
      <c r="MG114" s="3"/>
      <c r="MH114" s="3"/>
      <c r="MI114" s="3"/>
      <c r="MJ114" s="3"/>
      <c r="MK114" s="3"/>
      <c r="ML114" s="3"/>
      <c r="MM114" s="3"/>
      <c r="MN114" s="3"/>
      <c r="MO114" s="3"/>
      <c r="MP114" s="3"/>
      <c r="MQ114" s="3"/>
      <c r="MR114" s="3"/>
      <c r="MS114" s="3"/>
      <c r="MT114" s="3"/>
      <c r="MU114" s="3"/>
      <c r="MV114" s="3"/>
      <c r="MW114" s="3"/>
    </row>
    <row r="115" spans="1:361" ht="21" customHeight="1">
      <c r="A115" s="174">
        <v>76</v>
      </c>
      <c r="B115" s="173" t="s">
        <v>15</v>
      </c>
      <c r="C115" s="173" t="s">
        <v>971</v>
      </c>
      <c r="D115" s="174" t="s">
        <v>697</v>
      </c>
      <c r="E115" s="328" t="s">
        <v>363</v>
      </c>
      <c r="F115" s="328" t="s">
        <v>364</v>
      </c>
      <c r="G115" s="329"/>
      <c r="H115" s="174" t="s">
        <v>365</v>
      </c>
      <c r="I115" s="176">
        <v>27089</v>
      </c>
      <c r="J115" s="177">
        <f t="shared" ca="1" si="8"/>
        <v>19091.925839583331</v>
      </c>
      <c r="K115" s="328" t="s">
        <v>366</v>
      </c>
      <c r="L115" s="173">
        <v>78540</v>
      </c>
      <c r="M115" s="328" t="s">
        <v>15</v>
      </c>
      <c r="N115" s="178">
        <v>685504956</v>
      </c>
      <c r="O115" s="178">
        <v>674624219</v>
      </c>
      <c r="P115" s="357" t="s">
        <v>367</v>
      </c>
      <c r="Q115" s="357"/>
      <c r="R115" s="258"/>
      <c r="S115" s="259"/>
      <c r="T115" s="331">
        <v>44807</v>
      </c>
      <c r="U115" s="332">
        <v>300</v>
      </c>
      <c r="V115" s="333" t="s">
        <v>958</v>
      </c>
      <c r="W115" s="334">
        <v>150</v>
      </c>
      <c r="X115" s="335"/>
      <c r="Y115" s="336">
        <v>150</v>
      </c>
      <c r="Z115" s="335"/>
      <c r="AA115" s="335"/>
      <c r="AB115" s="335"/>
      <c r="AC115" s="335"/>
      <c r="AD115" s="335"/>
      <c r="AE115" s="335"/>
      <c r="AF115" s="335"/>
      <c r="AG115" s="335"/>
      <c r="AH115" s="337"/>
      <c r="AI115" s="337"/>
      <c r="AJ115" s="337"/>
      <c r="AK115" s="339">
        <f t="shared" si="9"/>
        <v>300</v>
      </c>
    </row>
    <row r="116" spans="1:361" s="309" customFormat="1" ht="21" customHeight="1">
      <c r="A116" s="11">
        <v>46</v>
      </c>
      <c r="B116" s="198" t="s">
        <v>15</v>
      </c>
      <c r="C116" s="198" t="s">
        <v>21</v>
      </c>
      <c r="D116" s="199" t="s">
        <v>697</v>
      </c>
      <c r="E116" s="378" t="s">
        <v>818</v>
      </c>
      <c r="F116" s="378" t="s">
        <v>730</v>
      </c>
      <c r="G116" s="446"/>
      <c r="H116" s="199" t="s">
        <v>741</v>
      </c>
      <c r="I116" s="201">
        <v>26830</v>
      </c>
      <c r="J116" s="202">
        <f t="shared" ca="1" si="8"/>
        <v>19350.925839583331</v>
      </c>
      <c r="K116" s="390" t="s">
        <v>866</v>
      </c>
      <c r="L116" s="198">
        <v>78650</v>
      </c>
      <c r="M116" s="378" t="s">
        <v>742</v>
      </c>
      <c r="N116" s="203">
        <v>663950673</v>
      </c>
      <c r="O116" s="203"/>
      <c r="P116" s="380" t="s">
        <v>731</v>
      </c>
      <c r="Q116" s="380"/>
      <c r="R116" s="241" t="s">
        <v>871</v>
      </c>
      <c r="S116" s="242">
        <v>0</v>
      </c>
      <c r="T116" s="381">
        <v>44732</v>
      </c>
      <c r="U116" s="382">
        <v>0</v>
      </c>
      <c r="V116" s="383" t="s">
        <v>958</v>
      </c>
      <c r="W116" s="384"/>
      <c r="X116" s="384"/>
      <c r="Y116" s="385"/>
      <c r="Z116" s="384"/>
      <c r="AA116" s="384"/>
      <c r="AB116" s="384"/>
      <c r="AC116" s="384"/>
      <c r="AD116" s="384"/>
      <c r="AE116" s="384"/>
      <c r="AF116" s="384"/>
      <c r="AG116" s="384"/>
      <c r="AH116" s="386"/>
      <c r="AI116" s="386"/>
      <c r="AJ116" s="386"/>
      <c r="AK116" s="387">
        <f>SUM(W116:AI116)</f>
        <v>0</v>
      </c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  <c r="IX116" s="3"/>
      <c r="IY116" s="3"/>
      <c r="IZ116" s="3"/>
      <c r="JA116" s="3"/>
      <c r="JB116" s="3"/>
      <c r="JC116" s="3"/>
      <c r="JD116" s="3"/>
      <c r="JE116" s="3"/>
      <c r="JF116" s="3"/>
      <c r="JG116" s="3"/>
      <c r="JH116" s="3"/>
      <c r="JI116" s="3"/>
      <c r="JJ116" s="3"/>
      <c r="JK116" s="3"/>
      <c r="JL116" s="3"/>
      <c r="JM116" s="3"/>
      <c r="JN116" s="3"/>
      <c r="JO116" s="3"/>
      <c r="JP116" s="3"/>
      <c r="JQ116" s="3"/>
      <c r="JR116" s="3"/>
      <c r="JS116" s="3"/>
      <c r="JT116" s="3"/>
      <c r="JU116" s="3"/>
      <c r="JV116" s="3"/>
      <c r="JW116" s="3"/>
      <c r="JX116" s="3"/>
      <c r="JY116" s="3"/>
      <c r="JZ116" s="3"/>
      <c r="KA116" s="3"/>
      <c r="KB116" s="3"/>
      <c r="KC116" s="3"/>
      <c r="KD116" s="3"/>
      <c r="KE116" s="3"/>
      <c r="KF116" s="3"/>
      <c r="KG116" s="3"/>
      <c r="KH116" s="3"/>
      <c r="KI116" s="3"/>
      <c r="KJ116" s="3"/>
      <c r="KK116" s="3"/>
      <c r="KL116" s="3"/>
      <c r="KM116" s="3"/>
      <c r="KN116" s="3"/>
      <c r="KO116" s="3"/>
      <c r="KP116" s="3"/>
      <c r="KQ116" s="3"/>
      <c r="KR116" s="3"/>
      <c r="KS116" s="3"/>
      <c r="KT116" s="3"/>
      <c r="KU116" s="3"/>
      <c r="KV116" s="3"/>
      <c r="KW116" s="3"/>
      <c r="KX116" s="3"/>
      <c r="KY116" s="3"/>
      <c r="KZ116" s="3"/>
      <c r="LA116" s="3"/>
      <c r="LB116" s="3"/>
      <c r="LC116" s="3"/>
      <c r="LD116" s="3"/>
      <c r="LE116" s="3"/>
      <c r="LF116" s="3"/>
      <c r="LG116" s="3"/>
      <c r="LH116" s="3"/>
      <c r="LI116" s="3"/>
      <c r="LJ116" s="3"/>
      <c r="LK116" s="3"/>
      <c r="LL116" s="3"/>
      <c r="LM116" s="3"/>
      <c r="LN116" s="3"/>
      <c r="LO116" s="3"/>
      <c r="LP116" s="3"/>
      <c r="LQ116" s="3"/>
      <c r="LR116" s="3"/>
      <c r="LS116" s="3"/>
      <c r="LT116" s="3"/>
      <c r="LU116" s="3"/>
      <c r="LV116" s="3"/>
      <c r="LW116" s="3"/>
      <c r="LX116" s="3"/>
      <c r="LY116" s="3"/>
      <c r="LZ116" s="3"/>
      <c r="MA116" s="3"/>
      <c r="MB116" s="3"/>
      <c r="MC116" s="3"/>
      <c r="MD116" s="3"/>
      <c r="ME116" s="3"/>
      <c r="MF116" s="3"/>
      <c r="MG116" s="3"/>
      <c r="MH116" s="3"/>
      <c r="MI116" s="3"/>
      <c r="MJ116" s="3"/>
      <c r="MK116" s="3"/>
      <c r="ML116" s="3"/>
      <c r="MM116" s="3"/>
      <c r="MN116" s="3"/>
      <c r="MO116" s="3"/>
      <c r="MP116" s="3"/>
      <c r="MQ116" s="3"/>
      <c r="MR116" s="3"/>
      <c r="MS116" s="3"/>
      <c r="MT116" s="3"/>
      <c r="MU116" s="3"/>
      <c r="MV116" s="3"/>
      <c r="MW116" s="3"/>
    </row>
    <row r="117" spans="1:361" ht="21" customHeight="1">
      <c r="A117" s="174">
        <v>16</v>
      </c>
      <c r="B117" s="306" t="s">
        <v>15</v>
      </c>
      <c r="C117" s="306" t="s">
        <v>971</v>
      </c>
      <c r="D117" s="300" t="s">
        <v>697</v>
      </c>
      <c r="E117" s="346" t="s">
        <v>987</v>
      </c>
      <c r="F117" s="346" t="s">
        <v>988</v>
      </c>
      <c r="G117" s="347"/>
      <c r="H117" s="300" t="s">
        <v>989</v>
      </c>
      <c r="I117" s="348">
        <v>26741</v>
      </c>
      <c r="J117" s="303">
        <f t="shared" ca="1" si="8"/>
        <v>19439.925839583331</v>
      </c>
      <c r="K117" s="346" t="s">
        <v>990</v>
      </c>
      <c r="L117" s="306">
        <v>78540</v>
      </c>
      <c r="M117" s="346" t="s">
        <v>15</v>
      </c>
      <c r="N117" s="349">
        <v>638781577</v>
      </c>
      <c r="O117" s="349"/>
      <c r="P117" s="305" t="s">
        <v>991</v>
      </c>
      <c r="Q117" s="462"/>
      <c r="R117" s="350" t="s">
        <v>877</v>
      </c>
      <c r="S117" s="351">
        <v>20</v>
      </c>
      <c r="T117" s="352">
        <v>44809</v>
      </c>
      <c r="U117" s="307">
        <v>300</v>
      </c>
      <c r="V117" s="358" t="s">
        <v>965</v>
      </c>
      <c r="W117" s="334">
        <v>300</v>
      </c>
      <c r="X117" s="354"/>
      <c r="Y117" s="355"/>
      <c r="Z117" s="354"/>
      <c r="AA117" s="354"/>
      <c r="AB117" s="354"/>
      <c r="AC117" s="354"/>
      <c r="AD117" s="354"/>
      <c r="AE117" s="354"/>
      <c r="AF117" s="354"/>
      <c r="AG117" s="354"/>
      <c r="AH117" s="356"/>
      <c r="AI117" s="356"/>
      <c r="AJ117" s="356"/>
      <c r="AK117" s="308">
        <f t="shared" ref="AK117:AK134" si="10">SUM(W117:AJ117)</f>
        <v>300</v>
      </c>
    </row>
    <row r="118" spans="1:361" ht="21" customHeight="1">
      <c r="A118" s="11">
        <v>52</v>
      </c>
      <c r="B118" s="173" t="s">
        <v>15</v>
      </c>
      <c r="C118" s="173" t="s">
        <v>971</v>
      </c>
      <c r="D118" s="174" t="s">
        <v>697</v>
      </c>
      <c r="E118" s="328" t="s">
        <v>210</v>
      </c>
      <c r="F118" s="328" t="s">
        <v>211</v>
      </c>
      <c r="G118" s="329"/>
      <c r="H118" s="174" t="s">
        <v>212</v>
      </c>
      <c r="I118" s="176">
        <v>26128</v>
      </c>
      <c r="J118" s="177">
        <f t="shared" ca="1" si="8"/>
        <v>20052.925839583331</v>
      </c>
      <c r="K118" s="328" t="s">
        <v>556</v>
      </c>
      <c r="L118" s="173">
        <v>78630</v>
      </c>
      <c r="M118" s="328" t="s">
        <v>403</v>
      </c>
      <c r="N118" s="178">
        <v>676126004</v>
      </c>
      <c r="O118" s="178"/>
      <c r="P118" s="357" t="s">
        <v>213</v>
      </c>
      <c r="Q118" s="461"/>
      <c r="R118" s="258"/>
      <c r="S118" s="259"/>
      <c r="T118" s="331">
        <v>44809</v>
      </c>
      <c r="U118" s="332">
        <v>300</v>
      </c>
      <c r="V118" s="333" t="s">
        <v>958</v>
      </c>
      <c r="W118" s="334">
        <v>100</v>
      </c>
      <c r="X118" s="335"/>
      <c r="Y118" s="336">
        <v>100</v>
      </c>
      <c r="Z118" s="335"/>
      <c r="AA118" s="335">
        <v>100</v>
      </c>
      <c r="AB118" s="335"/>
      <c r="AC118" s="335"/>
      <c r="AD118" s="335"/>
      <c r="AE118" s="335"/>
      <c r="AF118" s="335"/>
      <c r="AG118" s="335"/>
      <c r="AH118" s="337"/>
      <c r="AI118" s="337"/>
      <c r="AJ118" s="337"/>
      <c r="AK118" s="339">
        <f t="shared" si="10"/>
        <v>300</v>
      </c>
    </row>
    <row r="119" spans="1:361" ht="21" customHeight="1">
      <c r="A119" s="174">
        <v>121</v>
      </c>
      <c r="B119" s="306" t="s">
        <v>15</v>
      </c>
      <c r="C119" s="306" t="s">
        <v>21</v>
      </c>
      <c r="D119" s="300" t="s">
        <v>697</v>
      </c>
      <c r="E119" s="346" t="s">
        <v>1165</v>
      </c>
      <c r="F119" s="346" t="s">
        <v>1166</v>
      </c>
      <c r="G119" s="347"/>
      <c r="H119" s="300" t="s">
        <v>1167</v>
      </c>
      <c r="I119" s="348">
        <v>25727</v>
      </c>
      <c r="J119" s="303">
        <f t="shared" ca="1" si="8"/>
        <v>20453.925839583331</v>
      </c>
      <c r="K119" s="346" t="s">
        <v>1168</v>
      </c>
      <c r="L119" s="306">
        <v>78200</v>
      </c>
      <c r="M119" s="346" t="s">
        <v>1169</v>
      </c>
      <c r="N119" s="349">
        <v>682263440</v>
      </c>
      <c r="O119" s="349"/>
      <c r="P119" s="305" t="s">
        <v>1170</v>
      </c>
      <c r="Q119" s="361"/>
      <c r="R119" s="350"/>
      <c r="S119" s="351"/>
      <c r="T119" s="352">
        <v>44841</v>
      </c>
      <c r="U119" s="307">
        <v>323</v>
      </c>
      <c r="V119" s="353" t="s">
        <v>958</v>
      </c>
      <c r="W119" s="354"/>
      <c r="X119" s="354"/>
      <c r="Y119" s="355">
        <v>263</v>
      </c>
      <c r="Z119" s="354">
        <v>60</v>
      </c>
      <c r="AA119" s="354"/>
      <c r="AB119" s="354"/>
      <c r="AC119" s="354"/>
      <c r="AD119" s="354"/>
      <c r="AE119" s="354"/>
      <c r="AF119" s="354"/>
      <c r="AG119" s="354"/>
      <c r="AH119" s="356"/>
      <c r="AI119" s="356"/>
      <c r="AJ119" s="356"/>
      <c r="AK119" s="308">
        <f t="shared" si="10"/>
        <v>323</v>
      </c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309"/>
      <c r="CE119" s="309"/>
      <c r="CF119" s="309"/>
      <c r="CG119" s="309"/>
      <c r="CH119" s="309"/>
      <c r="CI119" s="309"/>
      <c r="CJ119" s="309"/>
      <c r="CK119" s="309"/>
      <c r="CL119" s="309"/>
      <c r="CM119" s="309"/>
      <c r="CN119" s="309"/>
      <c r="CO119" s="309"/>
      <c r="CP119" s="309"/>
      <c r="CQ119" s="309"/>
      <c r="CR119" s="309"/>
      <c r="CS119" s="309"/>
      <c r="CT119" s="309"/>
      <c r="CU119" s="309"/>
      <c r="CV119" s="309"/>
      <c r="CW119" s="309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309"/>
      <c r="DM119" s="309"/>
      <c r="DN119" s="309"/>
      <c r="DO119" s="309"/>
      <c r="DP119" s="309"/>
      <c r="DQ119" s="309"/>
      <c r="DR119" s="309"/>
      <c r="DS119" s="309"/>
      <c r="DT119" s="309"/>
      <c r="DU119" s="309"/>
      <c r="DV119" s="309"/>
      <c r="DW119" s="309"/>
      <c r="DX119" s="309"/>
      <c r="DY119" s="309"/>
      <c r="DZ119" s="309"/>
      <c r="EA119" s="309"/>
      <c r="EB119" s="309"/>
      <c r="EC119" s="309"/>
      <c r="ED119" s="309"/>
      <c r="EE119" s="309"/>
      <c r="EF119" s="309"/>
      <c r="EG119" s="309"/>
      <c r="EH119" s="309"/>
      <c r="EI119" s="309"/>
      <c r="EJ119" s="309"/>
      <c r="EK119" s="309"/>
      <c r="EL119" s="309"/>
      <c r="EM119" s="309"/>
      <c r="EN119" s="309"/>
      <c r="EO119" s="309"/>
      <c r="EP119" s="309"/>
      <c r="EQ119" s="309"/>
      <c r="ER119" s="309"/>
      <c r="ES119" s="309"/>
      <c r="ET119" s="309"/>
      <c r="EU119" s="309"/>
      <c r="EV119" s="309"/>
      <c r="EW119" s="309"/>
      <c r="EX119" s="309"/>
      <c r="EY119" s="309"/>
      <c r="EZ119" s="309"/>
      <c r="FA119" s="309"/>
      <c r="FB119" s="309"/>
      <c r="FC119" s="309"/>
      <c r="FD119" s="309"/>
      <c r="FE119" s="309"/>
      <c r="FF119" s="309"/>
      <c r="FG119" s="309"/>
      <c r="FH119" s="309"/>
      <c r="FI119" s="309"/>
      <c r="FJ119" s="309"/>
      <c r="FK119" s="309"/>
      <c r="FL119" s="309"/>
      <c r="FM119" s="309"/>
      <c r="FN119" s="309"/>
      <c r="FO119" s="309"/>
      <c r="FP119" s="309"/>
      <c r="FQ119" s="309"/>
      <c r="FR119" s="309"/>
      <c r="FS119" s="309"/>
      <c r="FT119" s="309"/>
      <c r="FU119" s="309"/>
      <c r="FV119" s="309"/>
      <c r="FW119" s="309"/>
      <c r="FX119" s="309"/>
      <c r="FY119" s="309"/>
      <c r="FZ119" s="309"/>
      <c r="GA119" s="309"/>
      <c r="GB119" s="309"/>
      <c r="GC119" s="309"/>
      <c r="GD119" s="309"/>
      <c r="GE119" s="309"/>
      <c r="GF119" s="309"/>
      <c r="GG119" s="309"/>
      <c r="GH119" s="309"/>
      <c r="GI119" s="309"/>
      <c r="GJ119" s="309"/>
      <c r="GK119" s="309"/>
      <c r="GL119" s="309"/>
      <c r="GM119" s="309"/>
      <c r="GN119" s="309"/>
      <c r="GO119" s="309"/>
      <c r="GP119" s="309"/>
      <c r="GQ119" s="309"/>
      <c r="GR119" s="309"/>
      <c r="GS119" s="309"/>
      <c r="GT119" s="309"/>
      <c r="GU119" s="309"/>
      <c r="GV119" s="309"/>
      <c r="GW119" s="309"/>
      <c r="GX119" s="309"/>
      <c r="GY119" s="309"/>
      <c r="GZ119" s="309"/>
      <c r="HA119" s="309"/>
      <c r="HB119" s="309"/>
      <c r="HC119" s="309"/>
      <c r="HD119" s="309"/>
      <c r="HE119" s="309"/>
      <c r="HF119" s="309"/>
      <c r="HG119" s="309"/>
      <c r="HH119" s="309"/>
      <c r="HI119" s="309"/>
      <c r="HJ119" s="309"/>
      <c r="HK119" s="309"/>
      <c r="HL119" s="309"/>
      <c r="HM119" s="309"/>
      <c r="HN119" s="309"/>
      <c r="HO119" s="309"/>
      <c r="HP119" s="309"/>
      <c r="HQ119" s="309"/>
      <c r="HR119" s="309"/>
      <c r="HS119" s="309"/>
      <c r="HT119" s="309"/>
      <c r="HU119" s="309"/>
      <c r="HV119" s="309"/>
      <c r="HW119" s="309"/>
      <c r="HX119" s="309"/>
      <c r="HY119" s="309"/>
      <c r="HZ119" s="309"/>
      <c r="IA119" s="309"/>
      <c r="IB119" s="309"/>
      <c r="IC119" s="309"/>
      <c r="ID119" s="309"/>
      <c r="IE119" s="309"/>
      <c r="IF119" s="309"/>
      <c r="IG119" s="309"/>
      <c r="IH119" s="309"/>
      <c r="II119" s="309"/>
      <c r="IJ119" s="309"/>
      <c r="IK119" s="309"/>
      <c r="IL119" s="309"/>
      <c r="IM119" s="309"/>
      <c r="IN119" s="309"/>
      <c r="IO119" s="309"/>
      <c r="IP119" s="309"/>
      <c r="IQ119" s="309"/>
      <c r="IR119" s="309"/>
      <c r="IS119" s="309"/>
      <c r="IT119" s="309"/>
      <c r="IU119" s="309"/>
      <c r="IV119" s="309"/>
      <c r="IW119" s="309"/>
      <c r="IX119" s="309"/>
      <c r="IY119" s="309"/>
      <c r="IZ119" s="309"/>
      <c r="JA119" s="309"/>
      <c r="JB119" s="309"/>
      <c r="JC119" s="309"/>
      <c r="JD119" s="309"/>
      <c r="JE119" s="309"/>
      <c r="JF119" s="309"/>
      <c r="JG119" s="309"/>
      <c r="JH119" s="309"/>
      <c r="JI119" s="309"/>
      <c r="JJ119" s="309"/>
      <c r="JK119" s="309"/>
      <c r="JL119" s="309"/>
      <c r="JM119" s="309"/>
      <c r="JN119" s="309"/>
      <c r="JO119" s="309"/>
      <c r="JP119" s="309"/>
      <c r="JQ119" s="309"/>
      <c r="JR119" s="309"/>
      <c r="JS119" s="309"/>
      <c r="JT119" s="309"/>
      <c r="JU119" s="309"/>
      <c r="JV119" s="309"/>
      <c r="JW119" s="309"/>
      <c r="JX119" s="309"/>
      <c r="JY119" s="309"/>
      <c r="JZ119" s="309"/>
      <c r="KA119" s="309"/>
      <c r="KB119" s="309"/>
      <c r="KC119" s="309"/>
      <c r="KD119" s="309"/>
      <c r="KE119" s="309"/>
      <c r="KF119" s="309"/>
      <c r="KG119" s="309"/>
      <c r="KH119" s="309"/>
      <c r="KI119" s="309"/>
      <c r="KJ119" s="309"/>
      <c r="KK119" s="309"/>
      <c r="KL119" s="309"/>
      <c r="KM119" s="309"/>
      <c r="KN119" s="309"/>
      <c r="KO119" s="309"/>
      <c r="KP119" s="309"/>
      <c r="KQ119" s="309"/>
      <c r="KR119" s="309"/>
      <c r="KS119" s="309"/>
      <c r="KT119" s="309"/>
      <c r="KU119" s="309"/>
      <c r="KV119" s="309"/>
      <c r="KW119" s="309"/>
      <c r="KX119" s="309"/>
      <c r="KY119" s="309"/>
      <c r="KZ119" s="309"/>
      <c r="LA119" s="309"/>
      <c r="LB119" s="309"/>
      <c r="LC119" s="309"/>
      <c r="LD119" s="309"/>
      <c r="LE119" s="309"/>
      <c r="LF119" s="309"/>
      <c r="LG119" s="309"/>
      <c r="LH119" s="309"/>
      <c r="LI119" s="309"/>
      <c r="LJ119" s="309"/>
      <c r="LK119" s="309"/>
      <c r="LL119" s="309"/>
      <c r="LM119" s="309"/>
      <c r="LN119" s="309"/>
      <c r="LO119" s="309"/>
      <c r="LP119" s="309"/>
      <c r="LQ119" s="309"/>
      <c r="LR119" s="309"/>
      <c r="LS119" s="309"/>
      <c r="LT119" s="309"/>
      <c r="LU119" s="309"/>
      <c r="LV119" s="309"/>
      <c r="LW119" s="309"/>
      <c r="LX119" s="309"/>
      <c r="LY119" s="309"/>
      <c r="LZ119" s="309"/>
      <c r="MA119" s="309"/>
      <c r="MB119" s="309"/>
      <c r="MC119" s="309"/>
      <c r="MD119" s="309"/>
      <c r="ME119" s="309"/>
      <c r="MF119" s="309"/>
      <c r="MG119" s="309"/>
      <c r="MH119" s="309"/>
      <c r="MI119" s="309"/>
      <c r="MJ119" s="309"/>
      <c r="MK119" s="309"/>
      <c r="ML119" s="309"/>
      <c r="MM119" s="309"/>
      <c r="MN119" s="309"/>
      <c r="MO119" s="309"/>
      <c r="MP119" s="309"/>
      <c r="MQ119" s="309"/>
      <c r="MR119" s="309"/>
      <c r="MS119" s="309"/>
      <c r="MT119" s="309"/>
      <c r="MU119" s="309"/>
      <c r="MV119" s="309"/>
      <c r="MW119" s="309"/>
    </row>
    <row r="120" spans="1:361" s="309" customFormat="1" ht="21" customHeight="1">
      <c r="A120" s="11">
        <v>107</v>
      </c>
      <c r="B120" s="173" t="s">
        <v>15</v>
      </c>
      <c r="C120" s="173" t="s">
        <v>21</v>
      </c>
      <c r="D120" s="174" t="s">
        <v>697</v>
      </c>
      <c r="E120" s="328" t="s">
        <v>217</v>
      </c>
      <c r="F120" s="328" t="s">
        <v>218</v>
      </c>
      <c r="G120" s="329">
        <v>44514</v>
      </c>
      <c r="H120" s="174" t="s">
        <v>659</v>
      </c>
      <c r="I120" s="176">
        <v>25679</v>
      </c>
      <c r="J120" s="177">
        <f t="shared" ca="1" si="8"/>
        <v>20501.925839583331</v>
      </c>
      <c r="K120" s="328" t="s">
        <v>219</v>
      </c>
      <c r="L120" s="173">
        <v>78740</v>
      </c>
      <c r="M120" s="328" t="s">
        <v>220</v>
      </c>
      <c r="N120" s="178">
        <v>612076599</v>
      </c>
      <c r="O120" s="178"/>
      <c r="P120" s="357" t="s">
        <v>222</v>
      </c>
      <c r="Q120" s="357"/>
      <c r="R120" s="258"/>
      <c r="S120" s="259"/>
      <c r="T120" s="331">
        <v>44807</v>
      </c>
      <c r="U120" s="332">
        <v>320</v>
      </c>
      <c r="V120" s="358" t="s">
        <v>965</v>
      </c>
      <c r="W120" s="334">
        <v>320</v>
      </c>
      <c r="X120" s="335"/>
      <c r="Y120" s="336"/>
      <c r="Z120" s="335"/>
      <c r="AA120" s="335"/>
      <c r="AB120" s="335"/>
      <c r="AC120" s="335"/>
      <c r="AD120" s="335"/>
      <c r="AE120" s="335"/>
      <c r="AF120" s="335"/>
      <c r="AG120" s="335"/>
      <c r="AH120" s="337"/>
      <c r="AI120" s="337"/>
      <c r="AJ120" s="337"/>
      <c r="AK120" s="339">
        <f t="shared" si="10"/>
        <v>320</v>
      </c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</row>
    <row r="121" spans="1:361" s="309" customFormat="1" ht="21" customHeight="1">
      <c r="A121" s="174">
        <v>80</v>
      </c>
      <c r="B121" s="306" t="s">
        <v>15</v>
      </c>
      <c r="C121" s="306" t="s">
        <v>971</v>
      </c>
      <c r="D121" s="300" t="s">
        <v>697</v>
      </c>
      <c r="E121" s="346" t="s">
        <v>1097</v>
      </c>
      <c r="F121" s="346" t="s">
        <v>1098</v>
      </c>
      <c r="G121" s="347"/>
      <c r="H121" s="341" t="s">
        <v>1099</v>
      </c>
      <c r="I121" s="348">
        <v>25259</v>
      </c>
      <c r="J121" s="303">
        <f t="shared" ca="1" si="8"/>
        <v>20921.925839583331</v>
      </c>
      <c r="K121" s="346" t="s">
        <v>1100</v>
      </c>
      <c r="L121" s="306">
        <v>78480</v>
      </c>
      <c r="M121" s="346" t="s">
        <v>36</v>
      </c>
      <c r="N121" s="349">
        <v>762982641</v>
      </c>
      <c r="O121" s="349"/>
      <c r="P121" s="305" t="s">
        <v>1101</v>
      </c>
      <c r="Q121" s="361"/>
      <c r="R121" s="350" t="s">
        <v>877</v>
      </c>
      <c r="S121" s="351">
        <v>20</v>
      </c>
      <c r="T121" s="352">
        <v>44811</v>
      </c>
      <c r="U121" s="307">
        <v>300</v>
      </c>
      <c r="V121" s="358" t="s">
        <v>965</v>
      </c>
      <c r="W121" s="334">
        <v>300</v>
      </c>
      <c r="X121" s="301"/>
      <c r="Y121" s="355"/>
      <c r="Z121" s="354"/>
      <c r="AA121" s="354"/>
      <c r="AB121" s="354"/>
      <c r="AC121" s="354"/>
      <c r="AD121" s="354"/>
      <c r="AE121" s="354"/>
      <c r="AF121" s="354"/>
      <c r="AG121" s="354"/>
      <c r="AH121" s="356"/>
      <c r="AI121" s="356"/>
      <c r="AJ121" s="356"/>
      <c r="AK121" s="308">
        <f t="shared" si="10"/>
        <v>300</v>
      </c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  <c r="IW121" s="3"/>
      <c r="IX121" s="3"/>
      <c r="IY121" s="3"/>
      <c r="IZ121" s="3"/>
      <c r="JA121" s="3"/>
      <c r="JB121" s="3"/>
      <c r="JC121" s="3"/>
      <c r="JD121" s="3"/>
      <c r="JE121" s="3"/>
      <c r="JF121" s="3"/>
      <c r="JG121" s="3"/>
      <c r="JH121" s="3"/>
      <c r="JI121" s="3"/>
      <c r="JJ121" s="3"/>
      <c r="JK121" s="3"/>
      <c r="JL121" s="3"/>
      <c r="JM121" s="3"/>
      <c r="JN121" s="3"/>
      <c r="JO121" s="3"/>
      <c r="JP121" s="3"/>
      <c r="JQ121" s="3"/>
      <c r="JR121" s="3"/>
      <c r="JS121" s="3"/>
      <c r="JT121" s="3"/>
      <c r="JU121" s="3"/>
      <c r="JV121" s="3"/>
      <c r="JW121" s="3"/>
      <c r="JX121" s="3"/>
      <c r="JY121" s="3"/>
      <c r="JZ121" s="3"/>
      <c r="KA121" s="3"/>
      <c r="KB121" s="3"/>
      <c r="KC121" s="3"/>
      <c r="KD121" s="3"/>
      <c r="KE121" s="3"/>
      <c r="KF121" s="3"/>
      <c r="KG121" s="3"/>
      <c r="KH121" s="3"/>
      <c r="KI121" s="3"/>
      <c r="KJ121" s="3"/>
      <c r="KK121" s="3"/>
      <c r="KL121" s="3"/>
      <c r="KM121" s="3"/>
      <c r="KN121" s="3"/>
      <c r="KO121" s="3"/>
      <c r="KP121" s="3"/>
      <c r="KQ121" s="3"/>
      <c r="KR121" s="3"/>
      <c r="KS121" s="3"/>
      <c r="KT121" s="3"/>
      <c r="KU121" s="3"/>
      <c r="KV121" s="3"/>
      <c r="KW121" s="3"/>
      <c r="KX121" s="3"/>
      <c r="KY121" s="3"/>
      <c r="KZ121" s="3"/>
      <c r="LA121" s="3"/>
      <c r="LB121" s="3"/>
      <c r="LC121" s="3"/>
      <c r="LD121" s="3"/>
      <c r="LE121" s="3"/>
      <c r="LF121" s="3"/>
      <c r="LG121" s="3"/>
      <c r="LH121" s="3"/>
      <c r="LI121" s="3"/>
      <c r="LJ121" s="3"/>
      <c r="LK121" s="3"/>
      <c r="LL121" s="3"/>
      <c r="LM121" s="3"/>
      <c r="LN121" s="3"/>
      <c r="LO121" s="3"/>
      <c r="LP121" s="3"/>
      <c r="LQ121" s="3"/>
      <c r="LR121" s="3"/>
      <c r="LS121" s="3"/>
      <c r="LT121" s="3"/>
      <c r="LU121" s="3"/>
      <c r="LV121" s="3"/>
      <c r="LW121" s="3"/>
      <c r="LX121" s="3"/>
      <c r="LY121" s="3"/>
      <c r="LZ121" s="3"/>
      <c r="MA121" s="3"/>
      <c r="MB121" s="3"/>
      <c r="MC121" s="3"/>
      <c r="MD121" s="3"/>
      <c r="ME121" s="3"/>
      <c r="MF121" s="3"/>
      <c r="MG121" s="3"/>
      <c r="MH121" s="3"/>
      <c r="MI121" s="3"/>
      <c r="MJ121" s="3"/>
      <c r="MK121" s="3"/>
      <c r="ML121" s="3"/>
      <c r="MM121" s="3"/>
      <c r="MN121" s="3"/>
      <c r="MO121" s="3"/>
      <c r="MP121" s="3"/>
      <c r="MQ121" s="3"/>
      <c r="MR121" s="3"/>
      <c r="MS121" s="3"/>
      <c r="MT121" s="3"/>
      <c r="MU121" s="3"/>
      <c r="MV121" s="3"/>
      <c r="MW121" s="3"/>
    </row>
    <row r="122" spans="1:361" ht="21" customHeight="1">
      <c r="A122" s="11">
        <v>122</v>
      </c>
      <c r="B122" s="173" t="s">
        <v>15</v>
      </c>
      <c r="C122" s="173" t="s">
        <v>971</v>
      </c>
      <c r="D122" s="174" t="s">
        <v>697</v>
      </c>
      <c r="E122" s="328" t="s">
        <v>79</v>
      </c>
      <c r="F122" s="328" t="s">
        <v>80</v>
      </c>
      <c r="G122" s="329"/>
      <c r="H122" s="174" t="s">
        <v>676</v>
      </c>
      <c r="I122" s="176">
        <v>25024</v>
      </c>
      <c r="J122" s="177">
        <f t="shared" ca="1" si="8"/>
        <v>21156.925839583331</v>
      </c>
      <c r="K122" s="328" t="s">
        <v>81</v>
      </c>
      <c r="L122" s="173">
        <v>78540</v>
      </c>
      <c r="M122" s="328" t="s">
        <v>15</v>
      </c>
      <c r="N122" s="178">
        <v>612305228</v>
      </c>
      <c r="O122" s="178"/>
      <c r="P122" s="357" t="s">
        <v>82</v>
      </c>
      <c r="Q122" s="357"/>
      <c r="R122" s="258" t="s">
        <v>877</v>
      </c>
      <c r="S122" s="259">
        <v>20</v>
      </c>
      <c r="T122" s="331">
        <v>44809</v>
      </c>
      <c r="U122" s="332">
        <v>300</v>
      </c>
      <c r="V122" s="333" t="s">
        <v>958</v>
      </c>
      <c r="W122" s="334">
        <v>300</v>
      </c>
      <c r="X122" s="335"/>
      <c r="Y122" s="336"/>
      <c r="Z122" s="335"/>
      <c r="AA122" s="335"/>
      <c r="AB122" s="335"/>
      <c r="AC122" s="335"/>
      <c r="AD122" s="335"/>
      <c r="AE122" s="335"/>
      <c r="AF122" s="335"/>
      <c r="AG122" s="335"/>
      <c r="AH122" s="337"/>
      <c r="AI122" s="337"/>
      <c r="AJ122" s="337"/>
      <c r="AK122" s="339">
        <f t="shared" si="10"/>
        <v>300</v>
      </c>
    </row>
    <row r="123" spans="1:361" s="309" customFormat="1" ht="21" customHeight="1">
      <c r="A123" s="174">
        <v>74</v>
      </c>
      <c r="B123" s="173" t="s">
        <v>15</v>
      </c>
      <c r="C123" s="173" t="s">
        <v>21</v>
      </c>
      <c r="D123" s="174" t="s">
        <v>697</v>
      </c>
      <c r="E123" s="328" t="s">
        <v>531</v>
      </c>
      <c r="F123" s="328" t="s">
        <v>532</v>
      </c>
      <c r="G123" s="329">
        <v>44792</v>
      </c>
      <c r="H123" s="174" t="s">
        <v>629</v>
      </c>
      <c r="I123" s="176">
        <v>24328</v>
      </c>
      <c r="J123" s="177">
        <f t="shared" ca="1" si="8"/>
        <v>21852.925839583331</v>
      </c>
      <c r="K123" s="328" t="s">
        <v>534</v>
      </c>
      <c r="L123" s="173">
        <v>78510</v>
      </c>
      <c r="M123" s="328" t="s">
        <v>116</v>
      </c>
      <c r="N123" s="178">
        <v>631699467</v>
      </c>
      <c r="O123" s="178"/>
      <c r="P123" s="357" t="s">
        <v>535</v>
      </c>
      <c r="Q123" s="357"/>
      <c r="R123" s="258"/>
      <c r="S123" s="259"/>
      <c r="T123" s="331">
        <v>44809</v>
      </c>
      <c r="U123" s="332">
        <v>340</v>
      </c>
      <c r="V123" s="333" t="s">
        <v>958</v>
      </c>
      <c r="W123" s="334">
        <v>170</v>
      </c>
      <c r="X123" s="335"/>
      <c r="Y123" s="336">
        <v>170</v>
      </c>
      <c r="Z123" s="335"/>
      <c r="AA123" s="335"/>
      <c r="AB123" s="335"/>
      <c r="AC123" s="335"/>
      <c r="AD123" s="335"/>
      <c r="AE123" s="335"/>
      <c r="AF123" s="335"/>
      <c r="AG123" s="335"/>
      <c r="AH123" s="337"/>
      <c r="AI123" s="337"/>
      <c r="AJ123" s="337"/>
      <c r="AK123" s="339">
        <f t="shared" si="10"/>
        <v>340</v>
      </c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  <c r="IW123" s="3"/>
      <c r="IX123" s="3"/>
      <c r="IY123" s="3"/>
      <c r="IZ123" s="3"/>
      <c r="JA123" s="3"/>
      <c r="JB123" s="3"/>
      <c r="JC123" s="3"/>
      <c r="JD123" s="3"/>
      <c r="JE123" s="3"/>
      <c r="JF123" s="3"/>
      <c r="JG123" s="3"/>
      <c r="JH123" s="3"/>
      <c r="JI123" s="3"/>
      <c r="JJ123" s="3"/>
      <c r="JK123" s="3"/>
      <c r="JL123" s="3"/>
      <c r="JM123" s="3"/>
      <c r="JN123" s="3"/>
      <c r="JO123" s="3"/>
      <c r="JP123" s="3"/>
      <c r="JQ123" s="3"/>
      <c r="JR123" s="3"/>
      <c r="JS123" s="3"/>
      <c r="JT123" s="3"/>
      <c r="JU123" s="3"/>
      <c r="JV123" s="3"/>
      <c r="JW123" s="3"/>
      <c r="JX123" s="3"/>
      <c r="JY123" s="3"/>
      <c r="JZ123" s="3"/>
      <c r="KA123" s="3"/>
      <c r="KB123" s="3"/>
      <c r="KC123" s="3"/>
      <c r="KD123" s="3"/>
      <c r="KE123" s="3"/>
      <c r="KF123" s="3"/>
      <c r="KG123" s="3"/>
      <c r="KH123" s="3"/>
      <c r="KI123" s="3"/>
      <c r="KJ123" s="3"/>
      <c r="KK123" s="3"/>
      <c r="KL123" s="3"/>
      <c r="KM123" s="3"/>
      <c r="KN123" s="3"/>
      <c r="KO123" s="3"/>
      <c r="KP123" s="3"/>
      <c r="KQ123" s="3"/>
      <c r="KR123" s="3"/>
      <c r="KS123" s="3"/>
      <c r="KT123" s="3"/>
      <c r="KU123" s="3"/>
      <c r="KV123" s="3"/>
      <c r="KW123" s="3"/>
      <c r="KX123" s="3"/>
      <c r="KY123" s="3"/>
      <c r="KZ123" s="3"/>
      <c r="LA123" s="3"/>
      <c r="LB123" s="3"/>
      <c r="LC123" s="3"/>
      <c r="LD123" s="3"/>
      <c r="LE123" s="3"/>
      <c r="LF123" s="3"/>
      <c r="LG123" s="3"/>
      <c r="LH123" s="3"/>
      <c r="LI123" s="3"/>
      <c r="LJ123" s="3"/>
      <c r="LK123" s="3"/>
      <c r="LL123" s="3"/>
      <c r="LM123" s="3"/>
      <c r="LN123" s="3"/>
      <c r="LO123" s="3"/>
      <c r="LP123" s="3"/>
      <c r="LQ123" s="3"/>
      <c r="LR123" s="3"/>
      <c r="LS123" s="3"/>
      <c r="LT123" s="3"/>
      <c r="LU123" s="3"/>
      <c r="LV123" s="3"/>
      <c r="LW123" s="3"/>
      <c r="LX123" s="3"/>
      <c r="LY123" s="3"/>
      <c r="LZ123" s="3"/>
      <c r="MA123" s="3"/>
      <c r="MB123" s="3"/>
      <c r="MC123" s="3"/>
      <c r="MD123" s="3"/>
      <c r="ME123" s="3"/>
      <c r="MF123" s="3"/>
      <c r="MG123" s="3"/>
      <c r="MH123" s="3"/>
      <c r="MI123" s="3"/>
      <c r="MJ123" s="3"/>
      <c r="MK123" s="3"/>
      <c r="ML123" s="3"/>
      <c r="MM123" s="3"/>
      <c r="MN123" s="3"/>
      <c r="MO123" s="3"/>
      <c r="MP123" s="3"/>
      <c r="MQ123" s="3"/>
      <c r="MR123" s="3"/>
      <c r="MS123" s="3"/>
      <c r="MT123" s="3"/>
      <c r="MU123" s="3"/>
      <c r="MV123" s="3"/>
      <c r="MW123" s="3"/>
    </row>
    <row r="124" spans="1:361" ht="21" customHeight="1">
      <c r="A124" s="11">
        <v>84</v>
      </c>
      <c r="B124" s="173" t="s">
        <v>15</v>
      </c>
      <c r="C124" s="173" t="s">
        <v>21</v>
      </c>
      <c r="D124" s="174" t="s">
        <v>697</v>
      </c>
      <c r="E124" s="328" t="s">
        <v>453</v>
      </c>
      <c r="F124" s="328" t="s">
        <v>211</v>
      </c>
      <c r="G124" s="329">
        <v>44799</v>
      </c>
      <c r="H124" s="174" t="s">
        <v>454</v>
      </c>
      <c r="I124" s="176">
        <v>24097</v>
      </c>
      <c r="J124" s="177">
        <f t="shared" ca="1" si="8"/>
        <v>22083.925839583331</v>
      </c>
      <c r="K124" s="328" t="s">
        <v>456</v>
      </c>
      <c r="L124" s="173">
        <v>78510</v>
      </c>
      <c r="M124" s="328" t="s">
        <v>116</v>
      </c>
      <c r="N124" s="178">
        <v>626912754</v>
      </c>
      <c r="O124" s="178"/>
      <c r="P124" s="357" t="s">
        <v>455</v>
      </c>
      <c r="Q124" s="357"/>
      <c r="R124" s="258"/>
      <c r="S124" s="259"/>
      <c r="T124" s="331">
        <v>44812</v>
      </c>
      <c r="U124" s="332">
        <v>340</v>
      </c>
      <c r="V124" s="333" t="s">
        <v>958</v>
      </c>
      <c r="W124" s="335"/>
      <c r="X124" s="334">
        <v>340</v>
      </c>
      <c r="Y124" s="336"/>
      <c r="Z124" s="335"/>
      <c r="AA124" s="335"/>
      <c r="AB124" s="335"/>
      <c r="AC124" s="335"/>
      <c r="AD124" s="335"/>
      <c r="AE124" s="335"/>
      <c r="AF124" s="335"/>
      <c r="AG124" s="335"/>
      <c r="AH124" s="337"/>
      <c r="AI124" s="337"/>
      <c r="AJ124" s="337"/>
      <c r="AK124" s="339">
        <f t="shared" si="10"/>
        <v>340</v>
      </c>
    </row>
    <row r="125" spans="1:361" s="309" customFormat="1" ht="21" customHeight="1">
      <c r="A125" s="174">
        <v>19</v>
      </c>
      <c r="B125" s="173" t="s">
        <v>15</v>
      </c>
      <c r="C125" s="173" t="s">
        <v>21</v>
      </c>
      <c r="D125" s="174" t="s">
        <v>697</v>
      </c>
      <c r="E125" s="328" t="s">
        <v>729</v>
      </c>
      <c r="F125" s="328" t="s">
        <v>727</v>
      </c>
      <c r="G125" s="329"/>
      <c r="H125" s="11" t="s">
        <v>743</v>
      </c>
      <c r="I125" s="176">
        <v>23620</v>
      </c>
      <c r="J125" s="177">
        <f t="shared" ca="1" si="8"/>
        <v>22560.925839583331</v>
      </c>
      <c r="K125" s="328" t="s">
        <v>997</v>
      </c>
      <c r="L125" s="173">
        <v>78410</v>
      </c>
      <c r="M125" s="328" t="s">
        <v>744</v>
      </c>
      <c r="N125" s="178">
        <v>682209917</v>
      </c>
      <c r="O125" s="178"/>
      <c r="P125" s="330" t="s">
        <v>728</v>
      </c>
      <c r="Q125" s="330"/>
      <c r="R125" s="258"/>
      <c r="S125" s="259"/>
      <c r="T125" s="331">
        <v>44819</v>
      </c>
      <c r="U125" s="332">
        <v>340</v>
      </c>
      <c r="V125" s="333" t="s">
        <v>958</v>
      </c>
      <c r="W125" s="468">
        <v>40</v>
      </c>
      <c r="X125" s="335"/>
      <c r="Y125" s="388"/>
      <c r="Z125" s="335"/>
      <c r="AA125" s="335"/>
      <c r="AB125" s="335"/>
      <c r="AC125" s="335"/>
      <c r="AD125" s="335"/>
      <c r="AE125" s="335"/>
      <c r="AF125" s="335"/>
      <c r="AG125" s="335"/>
      <c r="AH125" s="337"/>
      <c r="AI125" s="337">
        <v>300</v>
      </c>
      <c r="AJ125" s="337"/>
      <c r="AK125" s="339">
        <f t="shared" si="10"/>
        <v>340</v>
      </c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  <c r="IW125" s="3"/>
      <c r="IX125" s="3"/>
      <c r="IY125" s="3"/>
      <c r="IZ125" s="3"/>
      <c r="JA125" s="3"/>
      <c r="JB125" s="3"/>
      <c r="JC125" s="3"/>
      <c r="JD125" s="3"/>
      <c r="JE125" s="3"/>
      <c r="JF125" s="3"/>
      <c r="JG125" s="3"/>
      <c r="JH125" s="3"/>
      <c r="JI125" s="3"/>
      <c r="JJ125" s="3"/>
      <c r="JK125" s="3"/>
      <c r="JL125" s="3"/>
      <c r="JM125" s="3"/>
      <c r="JN125" s="3"/>
      <c r="JO125" s="3"/>
      <c r="JP125" s="3"/>
      <c r="JQ125" s="3"/>
      <c r="JR125" s="3"/>
      <c r="JS125" s="3"/>
      <c r="JT125" s="3"/>
      <c r="JU125" s="3"/>
      <c r="JV125" s="3"/>
      <c r="JW125" s="3"/>
      <c r="JX125" s="3"/>
      <c r="JY125" s="3"/>
      <c r="JZ125" s="3"/>
      <c r="KA125" s="3"/>
      <c r="KB125" s="3"/>
      <c r="KC125" s="3"/>
      <c r="KD125" s="3"/>
      <c r="KE125" s="3"/>
      <c r="KF125" s="3"/>
      <c r="KG125" s="3"/>
      <c r="KH125" s="3"/>
      <c r="KI125" s="3"/>
      <c r="KJ125" s="3"/>
      <c r="KK125" s="3"/>
      <c r="KL125" s="3"/>
      <c r="KM125" s="3"/>
      <c r="KN125" s="3"/>
      <c r="KO125" s="3"/>
      <c r="KP125" s="3"/>
      <c r="KQ125" s="3"/>
      <c r="KR125" s="3"/>
      <c r="KS125" s="3"/>
      <c r="KT125" s="3"/>
      <c r="KU125" s="3"/>
      <c r="KV125" s="3"/>
      <c r="KW125" s="3"/>
      <c r="KX125" s="3"/>
      <c r="KY125" s="3"/>
      <c r="KZ125" s="3"/>
      <c r="LA125" s="3"/>
      <c r="LB125" s="3"/>
      <c r="LC125" s="3"/>
      <c r="LD125" s="3"/>
      <c r="LE125" s="3"/>
      <c r="LF125" s="3"/>
      <c r="LG125" s="3"/>
      <c r="LH125" s="3"/>
      <c r="LI125" s="3"/>
      <c r="LJ125" s="3"/>
      <c r="LK125" s="3"/>
      <c r="LL125" s="3"/>
      <c r="LM125" s="3"/>
      <c r="LN125" s="3"/>
      <c r="LO125" s="3"/>
      <c r="LP125" s="3"/>
      <c r="LQ125" s="3"/>
      <c r="LR125" s="3"/>
      <c r="LS125" s="3"/>
      <c r="LT125" s="3"/>
      <c r="LU125" s="3"/>
      <c r="LV125" s="3"/>
      <c r="LW125" s="3"/>
      <c r="LX125" s="3"/>
      <c r="LY125" s="3"/>
      <c r="LZ125" s="3"/>
      <c r="MA125" s="3"/>
      <c r="MB125" s="3"/>
      <c r="MC125" s="3"/>
      <c r="MD125" s="3"/>
      <c r="ME125" s="3"/>
      <c r="MF125" s="3"/>
      <c r="MG125" s="3"/>
      <c r="MH125" s="3"/>
      <c r="MI125" s="3"/>
      <c r="MJ125" s="3"/>
      <c r="MK125" s="3"/>
      <c r="ML125" s="3"/>
      <c r="MM125" s="3"/>
      <c r="MN125" s="3"/>
      <c r="MO125" s="3"/>
      <c r="MP125" s="3"/>
      <c r="MQ125" s="3"/>
      <c r="MR125" s="3"/>
      <c r="MS125" s="3"/>
      <c r="MT125" s="3"/>
      <c r="MU125" s="3"/>
      <c r="MV125" s="3"/>
      <c r="MW125" s="3"/>
    </row>
    <row r="126" spans="1:361" s="309" customFormat="1" ht="21" customHeight="1">
      <c r="A126" s="11">
        <v>117</v>
      </c>
      <c r="B126" s="173" t="s">
        <v>15</v>
      </c>
      <c r="C126" s="173" t="s">
        <v>21</v>
      </c>
      <c r="D126" s="174" t="s">
        <v>697</v>
      </c>
      <c r="E126" s="328" t="s">
        <v>527</v>
      </c>
      <c r="F126" s="328" t="s">
        <v>533</v>
      </c>
      <c r="G126" s="329"/>
      <c r="H126" s="174" t="s">
        <v>670</v>
      </c>
      <c r="I126" s="176">
        <v>23461</v>
      </c>
      <c r="J126" s="177">
        <f t="shared" ca="1" si="8"/>
        <v>22719.925839583331</v>
      </c>
      <c r="K126" s="328" t="s">
        <v>528</v>
      </c>
      <c r="L126" s="173">
        <v>78240</v>
      </c>
      <c r="M126" s="328" t="s">
        <v>529</v>
      </c>
      <c r="N126" s="178">
        <v>612712791</v>
      </c>
      <c r="O126" s="178"/>
      <c r="P126" s="357" t="s">
        <v>530</v>
      </c>
      <c r="Q126" s="357"/>
      <c r="R126" s="258"/>
      <c r="S126" s="259"/>
      <c r="T126" s="331">
        <v>44889</v>
      </c>
      <c r="U126" s="332">
        <v>340</v>
      </c>
      <c r="V126" s="333" t="s">
        <v>965</v>
      </c>
      <c r="W126" s="469"/>
      <c r="X126" s="335"/>
      <c r="Y126" s="336">
        <v>120</v>
      </c>
      <c r="Z126" s="335">
        <v>110</v>
      </c>
      <c r="AA126" s="335">
        <v>110</v>
      </c>
      <c r="AB126" s="335"/>
      <c r="AC126" s="335"/>
      <c r="AD126" s="335"/>
      <c r="AE126" s="335"/>
      <c r="AF126" s="335"/>
      <c r="AG126" s="335"/>
      <c r="AH126" s="337"/>
      <c r="AI126" s="337"/>
      <c r="AJ126" s="337"/>
      <c r="AK126" s="339">
        <f t="shared" si="10"/>
        <v>340</v>
      </c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  <c r="IW126" s="3"/>
      <c r="IX126" s="3"/>
      <c r="IY126" s="3"/>
      <c r="IZ126" s="3"/>
      <c r="JA126" s="3"/>
      <c r="JB126" s="3"/>
      <c r="JC126" s="3"/>
      <c r="JD126" s="3"/>
      <c r="JE126" s="3"/>
      <c r="JF126" s="3"/>
      <c r="JG126" s="3"/>
      <c r="JH126" s="3"/>
      <c r="JI126" s="3"/>
      <c r="JJ126" s="3"/>
      <c r="JK126" s="3"/>
      <c r="JL126" s="3"/>
      <c r="JM126" s="3"/>
      <c r="JN126" s="3"/>
      <c r="JO126" s="3"/>
      <c r="JP126" s="3"/>
      <c r="JQ126" s="3"/>
      <c r="JR126" s="3"/>
      <c r="JS126" s="3"/>
      <c r="JT126" s="3"/>
      <c r="JU126" s="3"/>
      <c r="JV126" s="3"/>
      <c r="JW126" s="3"/>
      <c r="JX126" s="3"/>
      <c r="JY126" s="3"/>
      <c r="JZ126" s="3"/>
      <c r="KA126" s="3"/>
      <c r="KB126" s="3"/>
      <c r="KC126" s="3"/>
      <c r="KD126" s="3"/>
      <c r="KE126" s="3"/>
      <c r="KF126" s="3"/>
      <c r="KG126" s="3"/>
      <c r="KH126" s="3"/>
      <c r="KI126" s="3"/>
      <c r="KJ126" s="3"/>
      <c r="KK126" s="3"/>
      <c r="KL126" s="3"/>
      <c r="KM126" s="3"/>
      <c r="KN126" s="3"/>
      <c r="KO126" s="3"/>
      <c r="KP126" s="3"/>
      <c r="KQ126" s="3"/>
      <c r="KR126" s="3"/>
      <c r="KS126" s="3"/>
      <c r="KT126" s="3"/>
      <c r="KU126" s="3"/>
      <c r="KV126" s="3"/>
      <c r="KW126" s="3"/>
      <c r="KX126" s="3"/>
      <c r="KY126" s="3"/>
      <c r="KZ126" s="3"/>
      <c r="LA126" s="3"/>
      <c r="LB126" s="3"/>
      <c r="LC126" s="3"/>
      <c r="LD126" s="3"/>
      <c r="LE126" s="3"/>
      <c r="LF126" s="3"/>
      <c r="LG126" s="3"/>
      <c r="LH126" s="3"/>
      <c r="LI126" s="3"/>
      <c r="LJ126" s="3"/>
      <c r="LK126" s="3"/>
      <c r="LL126" s="3"/>
      <c r="LM126" s="3"/>
      <c r="LN126" s="3"/>
      <c r="LO126" s="3"/>
      <c r="LP126" s="3"/>
      <c r="LQ126" s="3"/>
      <c r="LR126" s="3"/>
      <c r="LS126" s="3"/>
      <c r="LT126" s="3"/>
      <c r="LU126" s="3"/>
      <c r="LV126" s="3"/>
      <c r="LW126" s="3"/>
      <c r="LX126" s="3"/>
      <c r="LY126" s="3"/>
      <c r="LZ126" s="3"/>
      <c r="MA126" s="3"/>
      <c r="MB126" s="3"/>
      <c r="MC126" s="3"/>
      <c r="MD126" s="3"/>
      <c r="ME126" s="3"/>
      <c r="MF126" s="3"/>
      <c r="MG126" s="3"/>
      <c r="MH126" s="3"/>
      <c r="MI126" s="3"/>
      <c r="MJ126" s="3"/>
      <c r="MK126" s="3"/>
      <c r="ML126" s="3"/>
      <c r="MM126" s="3"/>
      <c r="MN126" s="3"/>
      <c r="MO126" s="3"/>
      <c r="MP126" s="3"/>
      <c r="MQ126" s="3"/>
      <c r="MR126" s="3"/>
      <c r="MS126" s="3"/>
      <c r="MT126" s="3"/>
      <c r="MU126" s="3"/>
      <c r="MV126" s="3"/>
      <c r="MW126" s="3"/>
    </row>
    <row r="127" spans="1:361" s="309" customFormat="1" ht="21" customHeight="1">
      <c r="A127" s="174">
        <v>104</v>
      </c>
      <c r="B127" s="173" t="s">
        <v>15</v>
      </c>
      <c r="C127" s="173" t="s">
        <v>21</v>
      </c>
      <c r="D127" s="174" t="s">
        <v>698</v>
      </c>
      <c r="E127" s="328" t="s">
        <v>308</v>
      </c>
      <c r="F127" s="328" t="s">
        <v>309</v>
      </c>
      <c r="G127" s="329"/>
      <c r="H127" s="11" t="s">
        <v>310</v>
      </c>
      <c r="I127" s="176">
        <v>23417</v>
      </c>
      <c r="J127" s="177">
        <f t="shared" ca="1" si="8"/>
        <v>22763.925839583331</v>
      </c>
      <c r="K127" s="328" t="s">
        <v>311</v>
      </c>
      <c r="L127" s="173">
        <v>78600</v>
      </c>
      <c r="M127" s="328" t="s">
        <v>312</v>
      </c>
      <c r="N127" s="178">
        <v>648865937</v>
      </c>
      <c r="O127" s="178"/>
      <c r="P127" s="357" t="s">
        <v>313</v>
      </c>
      <c r="Q127" s="357"/>
      <c r="R127" s="258"/>
      <c r="S127" s="259"/>
      <c r="T127" s="331">
        <v>44807</v>
      </c>
      <c r="U127" s="332">
        <v>340</v>
      </c>
      <c r="V127" s="333" t="s">
        <v>958</v>
      </c>
      <c r="W127" s="468">
        <v>140</v>
      </c>
      <c r="X127" s="335"/>
      <c r="Y127" s="336"/>
      <c r="Z127" s="335"/>
      <c r="AA127" s="335">
        <v>100</v>
      </c>
      <c r="AB127" s="335"/>
      <c r="AC127" s="174"/>
      <c r="AD127" s="335">
        <v>100</v>
      </c>
      <c r="AE127" s="335"/>
      <c r="AF127" s="335"/>
      <c r="AG127" s="335"/>
      <c r="AH127" s="337"/>
      <c r="AI127" s="337"/>
      <c r="AJ127" s="337"/>
      <c r="AK127" s="339">
        <f t="shared" si="10"/>
        <v>340</v>
      </c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  <c r="IW127" s="3"/>
      <c r="IX127" s="3"/>
      <c r="IY127" s="3"/>
      <c r="IZ127" s="3"/>
      <c r="JA127" s="3"/>
      <c r="JB127" s="3"/>
      <c r="JC127" s="3"/>
      <c r="JD127" s="3"/>
      <c r="JE127" s="3"/>
      <c r="JF127" s="3"/>
      <c r="JG127" s="3"/>
      <c r="JH127" s="3"/>
      <c r="JI127" s="3"/>
      <c r="JJ127" s="3"/>
      <c r="JK127" s="3"/>
      <c r="JL127" s="3"/>
      <c r="JM127" s="3"/>
      <c r="JN127" s="3"/>
      <c r="JO127" s="3"/>
      <c r="JP127" s="3"/>
      <c r="JQ127" s="3"/>
      <c r="JR127" s="3"/>
      <c r="JS127" s="3"/>
      <c r="JT127" s="3"/>
      <c r="JU127" s="3"/>
      <c r="JV127" s="3"/>
      <c r="JW127" s="3"/>
      <c r="JX127" s="3"/>
      <c r="JY127" s="3"/>
      <c r="JZ127" s="3"/>
      <c r="KA127" s="3"/>
      <c r="KB127" s="3"/>
      <c r="KC127" s="3"/>
      <c r="KD127" s="3"/>
      <c r="KE127" s="3"/>
      <c r="KF127" s="3"/>
      <c r="KG127" s="3"/>
      <c r="KH127" s="3"/>
      <c r="KI127" s="3"/>
      <c r="KJ127" s="3"/>
      <c r="KK127" s="3"/>
      <c r="KL127" s="3"/>
      <c r="KM127" s="3"/>
      <c r="KN127" s="3"/>
      <c r="KO127" s="3"/>
      <c r="KP127" s="3"/>
      <c r="KQ127" s="3"/>
      <c r="KR127" s="3"/>
      <c r="KS127" s="3"/>
      <c r="KT127" s="3"/>
      <c r="KU127" s="3"/>
      <c r="KV127" s="3"/>
      <c r="KW127" s="3"/>
      <c r="KX127" s="3"/>
      <c r="KY127" s="3"/>
      <c r="KZ127" s="3"/>
      <c r="LA127" s="3"/>
      <c r="LB127" s="3"/>
      <c r="LC127" s="3"/>
      <c r="LD127" s="3"/>
      <c r="LE127" s="3"/>
      <c r="LF127" s="3"/>
      <c r="LG127" s="3"/>
      <c r="LH127" s="3"/>
      <c r="LI127" s="3"/>
      <c r="LJ127" s="3"/>
      <c r="LK127" s="3"/>
      <c r="LL127" s="3"/>
      <c r="LM127" s="3"/>
      <c r="LN127" s="3"/>
      <c r="LO127" s="3"/>
      <c r="LP127" s="3"/>
      <c r="LQ127" s="3"/>
      <c r="LR127" s="3"/>
      <c r="LS127" s="3"/>
      <c r="LT127" s="3"/>
      <c r="LU127" s="3"/>
      <c r="LV127" s="3"/>
      <c r="LW127" s="3"/>
      <c r="LX127" s="3"/>
      <c r="LY127" s="3"/>
      <c r="LZ127" s="3"/>
      <c r="MA127" s="3"/>
      <c r="MB127" s="3"/>
      <c r="MC127" s="3"/>
      <c r="MD127" s="3"/>
      <c r="ME127" s="3"/>
      <c r="MF127" s="3"/>
      <c r="MG127" s="3"/>
      <c r="MH127" s="3"/>
      <c r="MI127" s="3"/>
      <c r="MJ127" s="3"/>
      <c r="MK127" s="3"/>
      <c r="ML127" s="3"/>
      <c r="MM127" s="3"/>
      <c r="MN127" s="3"/>
      <c r="MO127" s="3"/>
      <c r="MP127" s="3"/>
      <c r="MQ127" s="3"/>
      <c r="MR127" s="3"/>
      <c r="MS127" s="3"/>
      <c r="MT127" s="3"/>
      <c r="MU127" s="3"/>
      <c r="MV127" s="3"/>
      <c r="MW127" s="3"/>
    </row>
    <row r="128" spans="1:361" ht="21" customHeight="1">
      <c r="A128" s="11">
        <v>93</v>
      </c>
      <c r="B128" s="306" t="s">
        <v>15</v>
      </c>
      <c r="C128" s="306" t="s">
        <v>971</v>
      </c>
      <c r="D128" s="300" t="s">
        <v>697</v>
      </c>
      <c r="E128" s="346" t="s">
        <v>1124</v>
      </c>
      <c r="F128" s="346" t="s">
        <v>1125</v>
      </c>
      <c r="G128" s="347"/>
      <c r="H128" s="300" t="s">
        <v>1030</v>
      </c>
      <c r="I128" s="348">
        <v>23288</v>
      </c>
      <c r="J128" s="303">
        <f t="shared" ca="1" si="8"/>
        <v>22892.925839583331</v>
      </c>
      <c r="K128" s="346" t="s">
        <v>1126</v>
      </c>
      <c r="L128" s="306">
        <v>78470</v>
      </c>
      <c r="M128" s="346" t="s">
        <v>36</v>
      </c>
      <c r="N128" s="349">
        <v>619267650</v>
      </c>
      <c r="O128" s="349"/>
      <c r="P128" s="305" t="s">
        <v>1127</v>
      </c>
      <c r="Q128" s="361"/>
      <c r="R128" s="350" t="s">
        <v>871</v>
      </c>
      <c r="S128" s="351">
        <v>40</v>
      </c>
      <c r="T128" s="352">
        <v>44813</v>
      </c>
      <c r="U128" s="307">
        <v>300</v>
      </c>
      <c r="V128" s="358" t="s">
        <v>965</v>
      </c>
      <c r="W128" s="334">
        <v>300</v>
      </c>
      <c r="X128" s="301"/>
      <c r="Y128" s="355"/>
      <c r="Z128" s="354"/>
      <c r="AA128" s="354"/>
      <c r="AB128" s="354"/>
      <c r="AC128" s="354"/>
      <c r="AD128" s="354"/>
      <c r="AE128" s="354"/>
      <c r="AF128" s="354"/>
      <c r="AG128" s="354"/>
      <c r="AH128" s="356"/>
      <c r="AI128" s="356"/>
      <c r="AJ128" s="356"/>
      <c r="AK128" s="308">
        <f t="shared" si="10"/>
        <v>300</v>
      </c>
    </row>
    <row r="129" spans="1:361" ht="21" customHeight="1">
      <c r="A129" s="174">
        <v>77</v>
      </c>
      <c r="B129" s="173" t="s">
        <v>15</v>
      </c>
      <c r="C129" s="173" t="s">
        <v>21</v>
      </c>
      <c r="D129" s="174" t="s">
        <v>697</v>
      </c>
      <c r="E129" s="328" t="s">
        <v>417</v>
      </c>
      <c r="F129" s="328" t="s">
        <v>416</v>
      </c>
      <c r="G129" s="329">
        <v>44519</v>
      </c>
      <c r="H129" s="174" t="s">
        <v>630</v>
      </c>
      <c r="I129" s="176">
        <v>22766</v>
      </c>
      <c r="J129" s="177">
        <f t="shared" ca="1" si="8"/>
        <v>23414.925839583331</v>
      </c>
      <c r="K129" s="328" t="s">
        <v>1091</v>
      </c>
      <c r="L129" s="173">
        <v>78480</v>
      </c>
      <c r="M129" s="328" t="s">
        <v>36</v>
      </c>
      <c r="N129" s="178">
        <v>609414408</v>
      </c>
      <c r="O129" s="178"/>
      <c r="P129" s="330" t="s">
        <v>745</v>
      </c>
      <c r="Q129" s="459"/>
      <c r="R129" s="258"/>
      <c r="S129" s="259"/>
      <c r="T129" s="331">
        <v>44819</v>
      </c>
      <c r="U129" s="332">
        <v>340</v>
      </c>
      <c r="V129" s="333" t="s">
        <v>958</v>
      </c>
      <c r="W129" s="334">
        <v>340</v>
      </c>
      <c r="X129" s="335"/>
      <c r="Y129" s="336"/>
      <c r="Z129" s="335"/>
      <c r="AA129" s="335"/>
      <c r="AB129" s="335"/>
      <c r="AC129" s="335"/>
      <c r="AD129" s="335"/>
      <c r="AE129" s="335"/>
      <c r="AF129" s="335"/>
      <c r="AG129" s="335"/>
      <c r="AH129" s="337"/>
      <c r="AI129" s="337"/>
      <c r="AJ129" s="337"/>
      <c r="AK129" s="339">
        <f t="shared" si="10"/>
        <v>340</v>
      </c>
    </row>
    <row r="130" spans="1:361" ht="21" customHeight="1">
      <c r="A130" s="11">
        <v>26</v>
      </c>
      <c r="B130" s="173" t="s">
        <v>15</v>
      </c>
      <c r="C130" s="173" t="s">
        <v>21</v>
      </c>
      <c r="D130" s="174" t="s">
        <v>697</v>
      </c>
      <c r="E130" s="328" t="s">
        <v>511</v>
      </c>
      <c r="F130" s="328" t="s">
        <v>218</v>
      </c>
      <c r="G130" s="329">
        <v>44460</v>
      </c>
      <c r="H130" s="174" t="s">
        <v>591</v>
      </c>
      <c r="I130" s="176">
        <v>22249</v>
      </c>
      <c r="J130" s="177">
        <f t="shared" ca="1" si="8"/>
        <v>23931.925839583331</v>
      </c>
      <c r="K130" s="328" t="s">
        <v>515</v>
      </c>
      <c r="L130" s="173">
        <v>78540</v>
      </c>
      <c r="M130" s="328" t="s">
        <v>15</v>
      </c>
      <c r="N130" s="178">
        <v>614174060</v>
      </c>
      <c r="O130" s="178"/>
      <c r="P130" s="330" t="s">
        <v>512</v>
      </c>
      <c r="Q130" s="357"/>
      <c r="R130" s="258"/>
      <c r="S130" s="259"/>
      <c r="T130" s="331">
        <v>44809</v>
      </c>
      <c r="U130" s="332">
        <v>340</v>
      </c>
      <c r="V130" s="333" t="s">
        <v>958</v>
      </c>
      <c r="W130" s="335"/>
      <c r="X130" s="334">
        <v>340</v>
      </c>
      <c r="Y130" s="336"/>
      <c r="Z130" s="335"/>
      <c r="AA130" s="335"/>
      <c r="AB130" s="335"/>
      <c r="AC130" s="335"/>
      <c r="AD130" s="335"/>
      <c r="AE130" s="335"/>
      <c r="AF130" s="335"/>
      <c r="AG130" s="335"/>
      <c r="AH130" s="337"/>
      <c r="AI130" s="337"/>
      <c r="AJ130" s="337"/>
      <c r="AK130" s="339">
        <f t="shared" si="10"/>
        <v>340</v>
      </c>
    </row>
    <row r="131" spans="1:361" ht="21" customHeight="1">
      <c r="A131" s="174">
        <v>78</v>
      </c>
      <c r="B131" s="173" t="s">
        <v>15</v>
      </c>
      <c r="C131" s="173" t="s">
        <v>21</v>
      </c>
      <c r="D131" s="174" t="s">
        <v>697</v>
      </c>
      <c r="E131" s="328" t="s">
        <v>417</v>
      </c>
      <c r="F131" s="328" t="s">
        <v>7</v>
      </c>
      <c r="G131" s="329"/>
      <c r="H131" s="174" t="s">
        <v>443</v>
      </c>
      <c r="I131" s="176">
        <v>21955</v>
      </c>
      <c r="J131" s="177">
        <f t="shared" ref="J131:J136" ca="1" si="11">I$1-I131</f>
        <v>24225.925839583331</v>
      </c>
      <c r="K131" s="328" t="s">
        <v>445</v>
      </c>
      <c r="L131" s="173">
        <v>78540</v>
      </c>
      <c r="M131" s="328" t="s">
        <v>15</v>
      </c>
      <c r="N131" s="178">
        <v>673508338</v>
      </c>
      <c r="O131" s="178"/>
      <c r="P131" s="357" t="s">
        <v>444</v>
      </c>
      <c r="Q131" s="357"/>
      <c r="R131" s="258"/>
      <c r="S131" s="259"/>
      <c r="T131" s="331">
        <v>44809</v>
      </c>
      <c r="U131" s="332">
        <v>300</v>
      </c>
      <c r="V131" s="358" t="s">
        <v>965</v>
      </c>
      <c r="W131" s="334">
        <v>300</v>
      </c>
      <c r="X131" s="335"/>
      <c r="Y131" s="336"/>
      <c r="Z131" s="335"/>
      <c r="AA131" s="335"/>
      <c r="AB131" s="335"/>
      <c r="AC131" s="335"/>
      <c r="AD131" s="335"/>
      <c r="AE131" s="335"/>
      <c r="AF131" s="335"/>
      <c r="AG131" s="335"/>
      <c r="AH131" s="337"/>
      <c r="AI131" s="337"/>
      <c r="AJ131" s="337"/>
      <c r="AK131" s="339">
        <f t="shared" si="10"/>
        <v>300</v>
      </c>
    </row>
    <row r="132" spans="1:361" ht="21" customHeight="1">
      <c r="A132" s="11">
        <v>128</v>
      </c>
      <c r="B132" s="173" t="s">
        <v>15</v>
      </c>
      <c r="C132" s="173" t="s">
        <v>21</v>
      </c>
      <c r="D132" s="174" t="s">
        <v>697</v>
      </c>
      <c r="E132" s="328" t="s">
        <v>145</v>
      </c>
      <c r="F132" s="328" t="s">
        <v>146</v>
      </c>
      <c r="G132" s="329"/>
      <c r="H132" s="174" t="s">
        <v>147</v>
      </c>
      <c r="I132" s="176">
        <v>21701</v>
      </c>
      <c r="J132" s="177">
        <f t="shared" ca="1" si="11"/>
        <v>24479.925839583331</v>
      </c>
      <c r="K132" s="328" t="s">
        <v>148</v>
      </c>
      <c r="L132" s="173">
        <v>78510</v>
      </c>
      <c r="M132" s="328" t="s">
        <v>149</v>
      </c>
      <c r="N132" s="178">
        <v>667855605</v>
      </c>
      <c r="O132" s="178"/>
      <c r="P132" s="330" t="s">
        <v>709</v>
      </c>
      <c r="Q132" s="330"/>
      <c r="R132" s="258"/>
      <c r="S132" s="259"/>
      <c r="T132" s="331">
        <v>44816</v>
      </c>
      <c r="U132" s="332">
        <v>340</v>
      </c>
      <c r="V132" s="358" t="s">
        <v>965</v>
      </c>
      <c r="W132" s="334">
        <v>340</v>
      </c>
      <c r="X132" s="335"/>
      <c r="Y132" s="336"/>
      <c r="Z132" s="335"/>
      <c r="AA132" s="335"/>
      <c r="AB132" s="335"/>
      <c r="AC132" s="335"/>
      <c r="AD132" s="335"/>
      <c r="AE132" s="335"/>
      <c r="AF132" s="335"/>
      <c r="AG132" s="335"/>
      <c r="AH132" s="337"/>
      <c r="AI132" s="337"/>
      <c r="AJ132" s="337"/>
      <c r="AK132" s="339">
        <f t="shared" si="10"/>
        <v>340</v>
      </c>
    </row>
    <row r="133" spans="1:361" ht="21" customHeight="1">
      <c r="A133" s="174">
        <v>6</v>
      </c>
      <c r="B133" s="306" t="s">
        <v>15</v>
      </c>
      <c r="C133" s="306" t="s">
        <v>971</v>
      </c>
      <c r="D133" s="300" t="s">
        <v>697</v>
      </c>
      <c r="E133" s="346" t="s">
        <v>972</v>
      </c>
      <c r="F133" s="346" t="s">
        <v>973</v>
      </c>
      <c r="G133" s="347">
        <v>44804</v>
      </c>
      <c r="H133" s="341" t="s">
        <v>974</v>
      </c>
      <c r="I133" s="348">
        <v>21549</v>
      </c>
      <c r="J133" s="303">
        <f t="shared" ca="1" si="11"/>
        <v>24631.925839583331</v>
      </c>
      <c r="K133" s="346" t="s">
        <v>975</v>
      </c>
      <c r="L133" s="306">
        <v>78250</v>
      </c>
      <c r="M133" s="346" t="s">
        <v>976</v>
      </c>
      <c r="N133" s="349">
        <v>624382688</v>
      </c>
      <c r="O133" s="349"/>
      <c r="P133" s="305" t="s">
        <v>977</v>
      </c>
      <c r="Q133" s="305"/>
      <c r="R133" s="350" t="s">
        <v>978</v>
      </c>
      <c r="S133" s="351">
        <v>20</v>
      </c>
      <c r="T133" s="352">
        <v>44880</v>
      </c>
      <c r="U133" s="307">
        <v>220</v>
      </c>
      <c r="V133" s="353" t="s">
        <v>958</v>
      </c>
      <c r="W133" s="354"/>
      <c r="X133" s="354"/>
      <c r="Y133" s="355">
        <v>220</v>
      </c>
      <c r="Z133" s="354"/>
      <c r="AA133" s="354"/>
      <c r="AB133" s="354"/>
      <c r="AC133" s="354"/>
      <c r="AD133" s="354"/>
      <c r="AE133" s="354"/>
      <c r="AF133" s="354"/>
      <c r="AG133" s="354"/>
      <c r="AH133" s="356"/>
      <c r="AI133" s="356"/>
      <c r="AJ133" s="356"/>
      <c r="AK133" s="308">
        <f t="shared" si="10"/>
        <v>220</v>
      </c>
      <c r="BN133" s="309"/>
      <c r="BO133" s="309"/>
      <c r="BP133" s="309"/>
      <c r="BQ133" s="309"/>
      <c r="BR133" s="309"/>
      <c r="BS133" s="309"/>
      <c r="BT133" s="309"/>
      <c r="BU133" s="309"/>
      <c r="BV133" s="309"/>
      <c r="BW133" s="309"/>
      <c r="BX133" s="309"/>
      <c r="BY133" s="309"/>
      <c r="BZ133" s="309"/>
      <c r="CA133" s="309"/>
      <c r="CB133" s="309"/>
      <c r="CC133" s="309"/>
      <c r="CD133" s="309"/>
      <c r="CE133" s="309"/>
      <c r="CF133" s="309"/>
      <c r="CG133" s="309"/>
      <c r="CH133" s="309"/>
      <c r="CI133" s="309"/>
      <c r="CJ133" s="309"/>
      <c r="CK133" s="309"/>
      <c r="CL133" s="309"/>
      <c r="CM133" s="309"/>
      <c r="CN133" s="309"/>
      <c r="CO133" s="309"/>
      <c r="CP133" s="309"/>
      <c r="CQ133" s="309"/>
      <c r="CR133" s="309"/>
      <c r="CS133" s="309"/>
      <c r="CT133" s="309"/>
      <c r="CU133" s="309"/>
      <c r="CV133" s="309"/>
      <c r="CW133" s="309"/>
      <c r="CX133" s="309"/>
      <c r="CY133" s="309"/>
      <c r="CZ133" s="309"/>
      <c r="DA133" s="309"/>
      <c r="DB133" s="309"/>
      <c r="DC133" s="309"/>
      <c r="DD133" s="309"/>
      <c r="DE133" s="309"/>
      <c r="DF133" s="309"/>
      <c r="DG133" s="309"/>
      <c r="DH133" s="309"/>
      <c r="DI133" s="309"/>
      <c r="DJ133" s="309"/>
      <c r="DK133" s="309"/>
      <c r="DL133" s="309"/>
      <c r="DM133" s="309"/>
      <c r="DN133" s="309"/>
      <c r="DO133" s="309"/>
      <c r="DP133" s="309"/>
      <c r="DQ133" s="309"/>
      <c r="DR133" s="309"/>
      <c r="DS133" s="309"/>
      <c r="DT133" s="309"/>
      <c r="DU133" s="309"/>
      <c r="DV133" s="309"/>
      <c r="DW133" s="309"/>
      <c r="DX133" s="309"/>
      <c r="DY133" s="309"/>
      <c r="DZ133" s="309"/>
      <c r="EA133" s="309"/>
      <c r="EB133" s="309"/>
      <c r="EC133" s="309"/>
      <c r="ED133" s="309"/>
      <c r="EE133" s="309"/>
      <c r="EF133" s="309"/>
      <c r="EG133" s="309"/>
      <c r="EH133" s="309"/>
      <c r="EI133" s="309"/>
      <c r="EJ133" s="309"/>
      <c r="EK133" s="309"/>
      <c r="EL133" s="309"/>
      <c r="EM133" s="309"/>
      <c r="EN133" s="309"/>
      <c r="EO133" s="309"/>
      <c r="EP133" s="309"/>
      <c r="EQ133" s="309"/>
      <c r="ER133" s="309"/>
      <c r="ES133" s="309"/>
      <c r="ET133" s="309"/>
      <c r="EU133" s="309"/>
      <c r="EV133" s="309"/>
      <c r="EW133" s="309"/>
      <c r="EX133" s="309"/>
      <c r="EY133" s="309"/>
      <c r="EZ133" s="309"/>
      <c r="FA133" s="309"/>
      <c r="FB133" s="309"/>
      <c r="FC133" s="309"/>
      <c r="FD133" s="309"/>
      <c r="FE133" s="309"/>
      <c r="FF133" s="309"/>
      <c r="FG133" s="309"/>
      <c r="FH133" s="309"/>
      <c r="FI133" s="309"/>
      <c r="FJ133" s="309"/>
      <c r="FK133" s="309"/>
      <c r="FL133" s="309"/>
      <c r="FM133" s="309"/>
      <c r="FN133" s="309"/>
      <c r="FO133" s="309"/>
      <c r="FP133" s="309"/>
      <c r="FQ133" s="309"/>
      <c r="FR133" s="309"/>
      <c r="FS133" s="309"/>
      <c r="FT133" s="309"/>
      <c r="FU133" s="309"/>
      <c r="FV133" s="309"/>
      <c r="FW133" s="309"/>
      <c r="FX133" s="309"/>
      <c r="FY133" s="309"/>
      <c r="FZ133" s="309"/>
      <c r="GA133" s="309"/>
      <c r="GB133" s="309"/>
      <c r="GC133" s="309"/>
      <c r="GD133" s="309"/>
      <c r="GE133" s="309"/>
      <c r="GF133" s="309"/>
      <c r="GG133" s="309"/>
      <c r="GH133" s="309"/>
      <c r="GI133" s="309"/>
      <c r="GJ133" s="309"/>
      <c r="GK133" s="309"/>
      <c r="GL133" s="309"/>
      <c r="GM133" s="309"/>
      <c r="GN133" s="309"/>
      <c r="GO133" s="309"/>
      <c r="GP133" s="309"/>
      <c r="GQ133" s="309"/>
      <c r="GR133" s="309"/>
      <c r="GS133" s="309"/>
      <c r="GT133" s="309"/>
      <c r="GU133" s="309"/>
      <c r="GV133" s="309"/>
      <c r="GW133" s="309"/>
      <c r="GX133" s="309"/>
      <c r="GY133" s="309"/>
      <c r="GZ133" s="309"/>
      <c r="HA133" s="309"/>
      <c r="HB133" s="309"/>
      <c r="HC133" s="309"/>
      <c r="HD133" s="309"/>
      <c r="HE133" s="309"/>
      <c r="HF133" s="309"/>
      <c r="HG133" s="309"/>
      <c r="HH133" s="309"/>
      <c r="HI133" s="309"/>
      <c r="HJ133" s="309"/>
      <c r="HK133" s="309"/>
      <c r="HL133" s="309"/>
      <c r="HM133" s="309"/>
      <c r="HN133" s="309"/>
      <c r="HO133" s="309"/>
      <c r="HP133" s="309"/>
      <c r="HQ133" s="309"/>
      <c r="HR133" s="309"/>
      <c r="HS133" s="309"/>
      <c r="HT133" s="309"/>
      <c r="HU133" s="309"/>
      <c r="HV133" s="309"/>
      <c r="HW133" s="309"/>
      <c r="HX133" s="309"/>
      <c r="HY133" s="309"/>
      <c r="HZ133" s="309"/>
      <c r="IA133" s="309"/>
      <c r="IB133" s="309"/>
      <c r="IC133" s="309"/>
      <c r="ID133" s="309"/>
      <c r="IE133" s="309"/>
      <c r="IF133" s="309"/>
      <c r="IG133" s="309"/>
      <c r="IH133" s="309"/>
      <c r="II133" s="309"/>
      <c r="IJ133" s="309"/>
      <c r="IK133" s="309"/>
      <c r="IL133" s="309"/>
      <c r="IM133" s="309"/>
      <c r="IN133" s="309"/>
      <c r="IO133" s="309"/>
      <c r="IP133" s="309"/>
      <c r="IQ133" s="309"/>
      <c r="IR133" s="309"/>
      <c r="IS133" s="309"/>
      <c r="IT133" s="309"/>
      <c r="IU133" s="309"/>
      <c r="IV133" s="309"/>
      <c r="IW133" s="309"/>
      <c r="IX133" s="309"/>
      <c r="IY133" s="309"/>
      <c r="IZ133" s="309"/>
      <c r="JA133" s="309"/>
      <c r="JB133" s="309"/>
      <c r="JC133" s="309"/>
      <c r="JD133" s="309"/>
      <c r="JE133" s="309"/>
      <c r="JF133" s="309"/>
      <c r="JG133" s="309"/>
      <c r="JH133" s="309"/>
      <c r="JI133" s="309"/>
      <c r="JJ133" s="309"/>
      <c r="JK133" s="309"/>
      <c r="JL133" s="309"/>
      <c r="JM133" s="309"/>
      <c r="JN133" s="309"/>
      <c r="JO133" s="309"/>
      <c r="JP133" s="309"/>
      <c r="JQ133" s="309"/>
      <c r="JR133" s="309"/>
      <c r="JS133" s="309"/>
      <c r="JT133" s="309"/>
      <c r="JU133" s="309"/>
      <c r="JV133" s="309"/>
      <c r="JW133" s="309"/>
      <c r="JX133" s="309"/>
      <c r="JY133" s="309"/>
      <c r="JZ133" s="309"/>
      <c r="KA133" s="309"/>
      <c r="KB133" s="309"/>
      <c r="KC133" s="309"/>
      <c r="KD133" s="309"/>
      <c r="KE133" s="309"/>
      <c r="KF133" s="309"/>
      <c r="KG133" s="309"/>
      <c r="KH133" s="309"/>
      <c r="KI133" s="309"/>
      <c r="KJ133" s="309"/>
      <c r="KK133" s="309"/>
      <c r="KL133" s="309"/>
      <c r="KM133" s="309"/>
      <c r="KN133" s="309"/>
      <c r="KO133" s="309"/>
      <c r="KP133" s="309"/>
      <c r="KQ133" s="309"/>
      <c r="KR133" s="309"/>
      <c r="KS133" s="309"/>
      <c r="KT133" s="309"/>
      <c r="KU133" s="309"/>
      <c r="KV133" s="309"/>
      <c r="KW133" s="309"/>
      <c r="KX133" s="309"/>
      <c r="KY133" s="309"/>
      <c r="KZ133" s="309"/>
      <c r="LA133" s="309"/>
      <c r="LB133" s="309"/>
      <c r="LC133" s="309"/>
      <c r="LD133" s="309"/>
      <c r="LE133" s="309"/>
      <c r="LF133" s="309"/>
      <c r="LG133" s="309"/>
      <c r="LH133" s="309"/>
      <c r="LI133" s="309"/>
      <c r="LJ133" s="309"/>
      <c r="LK133" s="309"/>
      <c r="LL133" s="309"/>
      <c r="LM133" s="309"/>
      <c r="LN133" s="309"/>
      <c r="LO133" s="309"/>
      <c r="LP133" s="309"/>
      <c r="LQ133" s="309"/>
      <c r="LR133" s="309"/>
      <c r="LS133" s="309"/>
      <c r="LT133" s="309"/>
      <c r="LU133" s="309"/>
      <c r="LV133" s="309"/>
      <c r="LW133" s="309"/>
      <c r="LX133" s="309"/>
      <c r="LY133" s="309"/>
      <c r="LZ133" s="309"/>
      <c r="MA133" s="309"/>
      <c r="MB133" s="309"/>
      <c r="MC133" s="309"/>
      <c r="MD133" s="309"/>
      <c r="ME133" s="309"/>
      <c r="MF133" s="309"/>
      <c r="MG133" s="309"/>
      <c r="MH133" s="309"/>
      <c r="MI133" s="309"/>
      <c r="MJ133" s="309"/>
      <c r="MK133" s="309"/>
      <c r="ML133" s="309"/>
      <c r="MM133" s="309"/>
      <c r="MN133" s="309"/>
      <c r="MO133" s="309"/>
      <c r="MP133" s="309"/>
      <c r="MQ133" s="309"/>
      <c r="MR133" s="309"/>
      <c r="MS133" s="309"/>
      <c r="MT133" s="309"/>
      <c r="MU133" s="309"/>
      <c r="MV133" s="309"/>
      <c r="MW133" s="309"/>
    </row>
    <row r="134" spans="1:361" s="309" customFormat="1" ht="21" customHeight="1">
      <c r="A134" s="11">
        <v>48</v>
      </c>
      <c r="B134" s="173" t="s">
        <v>15</v>
      </c>
      <c r="C134" s="173" t="s">
        <v>21</v>
      </c>
      <c r="D134" s="174" t="s">
        <v>697</v>
      </c>
      <c r="E134" s="328" t="s">
        <v>437</v>
      </c>
      <c r="F134" s="328" t="s">
        <v>438</v>
      </c>
      <c r="G134" s="329">
        <v>44809</v>
      </c>
      <c r="H134" s="174" t="s">
        <v>439</v>
      </c>
      <c r="I134" s="176">
        <v>21545</v>
      </c>
      <c r="J134" s="177">
        <f t="shared" ca="1" si="11"/>
        <v>24635.925839583331</v>
      </c>
      <c r="K134" s="328" t="s">
        <v>441</v>
      </c>
      <c r="L134" s="173">
        <v>78300</v>
      </c>
      <c r="M134" s="328" t="s">
        <v>442</v>
      </c>
      <c r="N134" s="178">
        <v>646442698</v>
      </c>
      <c r="O134" s="178"/>
      <c r="P134" s="357" t="s">
        <v>440</v>
      </c>
      <c r="Q134" s="357"/>
      <c r="R134" s="258"/>
      <c r="S134" s="259"/>
      <c r="T134" s="331">
        <v>44807</v>
      </c>
      <c r="U134" s="332">
        <v>300</v>
      </c>
      <c r="V134" s="333" t="s">
        <v>958</v>
      </c>
      <c r="W134" s="334">
        <v>300</v>
      </c>
      <c r="X134" s="335"/>
      <c r="Y134" s="336"/>
      <c r="Z134" s="335"/>
      <c r="AA134" s="335"/>
      <c r="AB134" s="335"/>
      <c r="AC134" s="335"/>
      <c r="AD134" s="335"/>
      <c r="AE134" s="335"/>
      <c r="AF134" s="335"/>
      <c r="AG134" s="335"/>
      <c r="AH134" s="337"/>
      <c r="AI134" s="337"/>
      <c r="AJ134" s="337"/>
      <c r="AK134" s="339">
        <f t="shared" si="10"/>
        <v>300</v>
      </c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  <c r="IW134" s="3"/>
      <c r="IX134" s="3"/>
      <c r="IY134" s="3"/>
      <c r="IZ134" s="3"/>
      <c r="JA134" s="3"/>
      <c r="JB134" s="3"/>
      <c r="JC134" s="3"/>
      <c r="JD134" s="3"/>
      <c r="JE134" s="3"/>
      <c r="JF134" s="3"/>
      <c r="JG134" s="3"/>
      <c r="JH134" s="3"/>
      <c r="JI134" s="3"/>
      <c r="JJ134" s="3"/>
      <c r="JK134" s="3"/>
      <c r="JL134" s="3"/>
      <c r="JM134" s="3"/>
      <c r="JN134" s="3"/>
      <c r="JO134" s="3"/>
      <c r="JP134" s="3"/>
      <c r="JQ134" s="3"/>
      <c r="JR134" s="3"/>
      <c r="JS134" s="3"/>
      <c r="JT134" s="3"/>
      <c r="JU134" s="3"/>
      <c r="JV134" s="3"/>
      <c r="JW134" s="3"/>
      <c r="JX134" s="3"/>
      <c r="JY134" s="3"/>
      <c r="JZ134" s="3"/>
      <c r="KA134" s="3"/>
      <c r="KB134" s="3"/>
      <c r="KC134" s="3"/>
      <c r="KD134" s="3"/>
      <c r="KE134" s="3"/>
      <c r="KF134" s="3"/>
      <c r="KG134" s="3"/>
      <c r="KH134" s="3"/>
      <c r="KI134" s="3"/>
      <c r="KJ134" s="3"/>
      <c r="KK134" s="3"/>
      <c r="KL134" s="3"/>
      <c r="KM134" s="3"/>
      <c r="KN134" s="3"/>
      <c r="KO134" s="3"/>
      <c r="KP134" s="3"/>
      <c r="KQ134" s="3"/>
      <c r="KR134" s="3"/>
      <c r="KS134" s="3"/>
      <c r="KT134" s="3"/>
      <c r="KU134" s="3"/>
      <c r="KV134" s="3"/>
      <c r="KW134" s="3"/>
      <c r="KX134" s="3"/>
      <c r="KY134" s="3"/>
      <c r="KZ134" s="3"/>
      <c r="LA134" s="3"/>
      <c r="LB134" s="3"/>
      <c r="LC134" s="3"/>
      <c r="LD134" s="3"/>
      <c r="LE134" s="3"/>
      <c r="LF134" s="3"/>
      <c r="LG134" s="3"/>
      <c r="LH134" s="3"/>
      <c r="LI134" s="3"/>
      <c r="LJ134" s="3"/>
      <c r="LK134" s="3"/>
      <c r="LL134" s="3"/>
      <c r="LM134" s="3"/>
      <c r="LN134" s="3"/>
      <c r="LO134" s="3"/>
      <c r="LP134" s="3"/>
      <c r="LQ134" s="3"/>
      <c r="LR134" s="3"/>
      <c r="LS134" s="3"/>
      <c r="LT134" s="3"/>
      <c r="LU134" s="3"/>
      <c r="LV134" s="3"/>
      <c r="LW134" s="3"/>
      <c r="LX134" s="3"/>
      <c r="LY134" s="3"/>
      <c r="LZ134" s="3"/>
      <c r="MA134" s="3"/>
      <c r="MB134" s="3"/>
      <c r="MC134" s="3"/>
      <c r="MD134" s="3"/>
      <c r="ME134" s="3"/>
      <c r="MF134" s="3"/>
      <c r="MG134" s="3"/>
      <c r="MH134" s="3"/>
      <c r="MI134" s="3"/>
      <c r="MJ134" s="3"/>
      <c r="MK134" s="3"/>
      <c r="ML134" s="3"/>
      <c r="MM134" s="3"/>
      <c r="MN134" s="3"/>
      <c r="MO134" s="3"/>
      <c r="MP134" s="3"/>
      <c r="MQ134" s="3"/>
      <c r="MR134" s="3"/>
      <c r="MS134" s="3"/>
      <c r="MT134" s="3"/>
      <c r="MU134" s="3"/>
      <c r="MV134" s="3"/>
      <c r="MW134" s="3"/>
    </row>
    <row r="135" spans="1:361" ht="21" customHeight="1">
      <c r="A135" s="174">
        <v>64</v>
      </c>
      <c r="B135" s="198" t="s">
        <v>15</v>
      </c>
      <c r="C135" s="198" t="s">
        <v>21</v>
      </c>
      <c r="D135" s="199" t="s">
        <v>697</v>
      </c>
      <c r="E135" s="378" t="s">
        <v>175</v>
      </c>
      <c r="F135" s="378" t="s">
        <v>176</v>
      </c>
      <c r="G135" s="379">
        <v>44069</v>
      </c>
      <c r="H135" s="199" t="s">
        <v>621</v>
      </c>
      <c r="I135" s="201">
        <v>20994</v>
      </c>
      <c r="J135" s="202">
        <f t="shared" ca="1" si="11"/>
        <v>25186.925839583331</v>
      </c>
      <c r="K135" s="378" t="s">
        <v>177</v>
      </c>
      <c r="L135" s="198">
        <v>78630</v>
      </c>
      <c r="M135" s="378" t="s">
        <v>13</v>
      </c>
      <c r="N135" s="203">
        <v>634167659</v>
      </c>
      <c r="O135" s="203"/>
      <c r="P135" s="391" t="s">
        <v>178</v>
      </c>
      <c r="Q135" s="391"/>
      <c r="R135" s="241" t="s">
        <v>872</v>
      </c>
      <c r="S135" s="242">
        <v>0</v>
      </c>
      <c r="T135" s="381">
        <v>44807</v>
      </c>
      <c r="U135" s="382">
        <v>0</v>
      </c>
      <c r="V135" s="383" t="s">
        <v>958</v>
      </c>
      <c r="W135" s="384"/>
      <c r="X135" s="384"/>
      <c r="Y135" s="385"/>
      <c r="Z135" s="384"/>
      <c r="AA135" s="384"/>
      <c r="AB135" s="384"/>
      <c r="AC135" s="384"/>
      <c r="AD135" s="384"/>
      <c r="AE135" s="384"/>
      <c r="AF135" s="384"/>
      <c r="AG135" s="384"/>
      <c r="AH135" s="386"/>
      <c r="AI135" s="386"/>
      <c r="AJ135" s="386"/>
      <c r="AK135" s="387">
        <f t="shared" ref="AK135:AK142" si="12">SUM(W135:AI135)</f>
        <v>0</v>
      </c>
    </row>
    <row r="136" spans="1:361" s="309" customFormat="1" ht="21" customHeight="1">
      <c r="A136" s="11">
        <v>88</v>
      </c>
      <c r="B136" s="198" t="s">
        <v>15</v>
      </c>
      <c r="C136" s="198" t="s">
        <v>21</v>
      </c>
      <c r="D136" s="199" t="s">
        <v>697</v>
      </c>
      <c r="E136" s="378" t="s">
        <v>560</v>
      </c>
      <c r="F136" s="378" t="s">
        <v>43</v>
      </c>
      <c r="G136" s="379"/>
      <c r="H136" s="449" t="s">
        <v>645</v>
      </c>
      <c r="I136" s="201">
        <v>20035</v>
      </c>
      <c r="J136" s="202">
        <f t="shared" ca="1" si="11"/>
        <v>26145.925839583331</v>
      </c>
      <c r="K136" s="378"/>
      <c r="L136" s="198">
        <v>78510</v>
      </c>
      <c r="M136" s="378" t="s">
        <v>116</v>
      </c>
      <c r="N136" s="203">
        <v>610113211</v>
      </c>
      <c r="O136" s="203"/>
      <c r="P136" s="380" t="s">
        <v>702</v>
      </c>
      <c r="Q136" s="380"/>
      <c r="R136" s="241" t="s">
        <v>870</v>
      </c>
      <c r="S136" s="242">
        <v>0</v>
      </c>
      <c r="T136" s="381"/>
      <c r="U136" s="382">
        <v>0</v>
      </c>
      <c r="V136" s="383" t="s">
        <v>958</v>
      </c>
      <c r="W136" s="384"/>
      <c r="X136" s="384"/>
      <c r="Y136" s="385"/>
      <c r="Z136" s="384"/>
      <c r="AA136" s="384"/>
      <c r="AB136" s="384"/>
      <c r="AC136" s="384"/>
      <c r="AD136" s="384"/>
      <c r="AE136" s="384"/>
      <c r="AF136" s="384"/>
      <c r="AG136" s="384"/>
      <c r="AH136" s="386"/>
      <c r="AI136" s="386"/>
      <c r="AJ136" s="386"/>
      <c r="AK136" s="387">
        <f t="shared" si="12"/>
        <v>0</v>
      </c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  <c r="IW136" s="3"/>
      <c r="IX136" s="3"/>
      <c r="IY136" s="3"/>
      <c r="IZ136" s="3"/>
      <c r="JA136" s="3"/>
      <c r="JB136" s="3"/>
      <c r="JC136" s="3"/>
      <c r="JD136" s="3"/>
      <c r="JE136" s="3"/>
      <c r="JF136" s="3"/>
      <c r="JG136" s="3"/>
      <c r="JH136" s="3"/>
      <c r="JI136" s="3"/>
      <c r="JJ136" s="3"/>
      <c r="JK136" s="3"/>
      <c r="JL136" s="3"/>
      <c r="JM136" s="3"/>
      <c r="JN136" s="3"/>
      <c r="JO136" s="3"/>
      <c r="JP136" s="3"/>
      <c r="JQ136" s="3"/>
      <c r="JR136" s="3"/>
      <c r="JS136" s="3"/>
      <c r="JT136" s="3"/>
      <c r="JU136" s="3"/>
      <c r="JV136" s="3"/>
      <c r="JW136" s="3"/>
      <c r="JX136" s="3"/>
      <c r="JY136" s="3"/>
      <c r="JZ136" s="3"/>
      <c r="KA136" s="3"/>
      <c r="KB136" s="3"/>
      <c r="KC136" s="3"/>
      <c r="KD136" s="3"/>
      <c r="KE136" s="3"/>
      <c r="KF136" s="3"/>
      <c r="KG136" s="3"/>
      <c r="KH136" s="3"/>
      <c r="KI136" s="3"/>
      <c r="KJ136" s="3"/>
      <c r="KK136" s="3"/>
      <c r="KL136" s="3"/>
      <c r="KM136" s="3"/>
      <c r="KN136" s="3"/>
      <c r="KO136" s="3"/>
      <c r="KP136" s="3"/>
      <c r="KQ136" s="3"/>
      <c r="KR136" s="3"/>
      <c r="KS136" s="3"/>
      <c r="KT136" s="3"/>
      <c r="KU136" s="3"/>
      <c r="KV136" s="3"/>
      <c r="KW136" s="3"/>
      <c r="KX136" s="3"/>
      <c r="KY136" s="3"/>
      <c r="KZ136" s="3"/>
      <c r="LA136" s="3"/>
      <c r="LB136" s="3"/>
      <c r="LC136" s="3"/>
      <c r="LD136" s="3"/>
      <c r="LE136" s="3"/>
      <c r="LF136" s="3"/>
      <c r="LG136" s="3"/>
      <c r="LH136" s="3"/>
      <c r="LI136" s="3"/>
      <c r="LJ136" s="3"/>
      <c r="LK136" s="3"/>
      <c r="LL136" s="3"/>
      <c r="LM136" s="3"/>
      <c r="LN136" s="3"/>
      <c r="LO136" s="3"/>
      <c r="LP136" s="3"/>
      <c r="LQ136" s="3"/>
      <c r="LR136" s="3"/>
      <c r="LS136" s="3"/>
      <c r="LT136" s="3"/>
      <c r="LU136" s="3"/>
      <c r="LV136" s="3"/>
      <c r="LW136" s="3"/>
      <c r="LX136" s="3"/>
      <c r="LY136" s="3"/>
      <c r="LZ136" s="3"/>
      <c r="MA136" s="3"/>
      <c r="MB136" s="3"/>
      <c r="MC136" s="3"/>
      <c r="MD136" s="3"/>
      <c r="ME136" s="3"/>
      <c r="MF136" s="3"/>
      <c r="MG136" s="3"/>
      <c r="MH136" s="3"/>
      <c r="MI136" s="3"/>
      <c r="MJ136" s="3"/>
      <c r="MK136" s="3"/>
      <c r="ML136" s="3"/>
      <c r="MM136" s="3"/>
      <c r="MN136" s="3"/>
      <c r="MO136" s="3"/>
      <c r="MP136" s="3"/>
      <c r="MQ136" s="3"/>
      <c r="MR136" s="3"/>
      <c r="MS136" s="3"/>
      <c r="MT136" s="3"/>
      <c r="MU136" s="3"/>
      <c r="MV136" s="3"/>
      <c r="MW136" s="3"/>
    </row>
    <row r="137" spans="1:361" s="309" customFormat="1" ht="21" customHeight="1">
      <c r="A137" s="174">
        <v>17</v>
      </c>
      <c r="B137" s="306" t="s">
        <v>15</v>
      </c>
      <c r="C137" s="306" t="s">
        <v>21</v>
      </c>
      <c r="D137" s="300" t="s">
        <v>697</v>
      </c>
      <c r="E137" s="362" t="s">
        <v>987</v>
      </c>
      <c r="F137" s="362" t="s">
        <v>929</v>
      </c>
      <c r="G137" s="362"/>
      <c r="H137" s="300" t="s">
        <v>992</v>
      </c>
      <c r="I137" s="348">
        <v>42342</v>
      </c>
      <c r="J137" s="303" t="e">
        <f>#REF!-I137</f>
        <v>#REF!</v>
      </c>
      <c r="K137" s="362" t="s">
        <v>993</v>
      </c>
      <c r="L137" s="306">
        <v>78540</v>
      </c>
      <c r="M137" s="362" t="s">
        <v>15</v>
      </c>
      <c r="N137" s="349">
        <v>631614587</v>
      </c>
      <c r="O137" s="349">
        <v>689851487</v>
      </c>
      <c r="P137" s="363" t="s">
        <v>994</v>
      </c>
      <c r="Q137" s="364"/>
      <c r="R137" s="365"/>
      <c r="S137" s="366"/>
      <c r="T137" s="367">
        <v>44832</v>
      </c>
      <c r="U137" s="368">
        <v>220</v>
      </c>
      <c r="V137" s="353" t="s">
        <v>958</v>
      </c>
      <c r="W137" s="354"/>
      <c r="X137" s="354"/>
      <c r="Y137" s="355">
        <v>230</v>
      </c>
      <c r="Z137" s="369"/>
      <c r="AA137" s="369"/>
      <c r="AB137" s="369"/>
      <c r="AC137" s="369"/>
      <c r="AD137" s="369"/>
      <c r="AE137" s="369"/>
      <c r="AF137" s="369"/>
      <c r="AG137" s="369"/>
      <c r="AH137" s="370"/>
      <c r="AI137" s="370"/>
      <c r="AJ137" s="370"/>
      <c r="AK137" s="308">
        <f t="shared" si="12"/>
        <v>230</v>
      </c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 s="371"/>
      <c r="BO137" s="371"/>
      <c r="BP137" s="371"/>
      <c r="BQ137" s="371"/>
      <c r="BR137" s="371"/>
      <c r="BS137" s="371"/>
      <c r="BT137" s="371"/>
      <c r="BU137" s="371"/>
      <c r="BV137" s="371"/>
      <c r="BW137" s="371"/>
      <c r="BX137" s="371"/>
      <c r="BY137" s="371"/>
      <c r="BZ137" s="371"/>
      <c r="CA137" s="371"/>
      <c r="CB137" s="371"/>
      <c r="CC137" s="371"/>
      <c r="CD137" s="371"/>
      <c r="CE137" s="371"/>
      <c r="CF137" s="371"/>
      <c r="CG137" s="371"/>
      <c r="CH137" s="371"/>
      <c r="CI137" s="371"/>
      <c r="CJ137" s="371"/>
      <c r="CK137" s="371"/>
      <c r="CL137" s="371"/>
      <c r="CM137" s="371"/>
      <c r="CN137" s="371"/>
      <c r="CO137" s="371"/>
      <c r="CP137" s="371"/>
      <c r="CQ137" s="371"/>
      <c r="CR137" s="371"/>
      <c r="CS137" s="371"/>
      <c r="CT137" s="371"/>
      <c r="CU137" s="371"/>
      <c r="CV137" s="371"/>
      <c r="CW137" s="371"/>
      <c r="CX137" s="371"/>
      <c r="CY137" s="371"/>
      <c r="CZ137" s="371"/>
      <c r="DA137" s="371"/>
      <c r="DB137" s="371"/>
      <c r="DC137" s="371"/>
      <c r="DD137" s="371"/>
      <c r="DE137" s="371"/>
      <c r="DF137" s="371"/>
      <c r="DG137" s="371"/>
      <c r="DH137" s="371"/>
      <c r="DI137" s="371"/>
      <c r="DJ137" s="371"/>
      <c r="DK137" s="371"/>
      <c r="DL137" s="371"/>
      <c r="DM137" s="371"/>
      <c r="DN137" s="371"/>
      <c r="DO137" s="371"/>
      <c r="DP137" s="371"/>
      <c r="DQ137" s="371"/>
      <c r="DR137" s="371"/>
      <c r="DS137" s="371"/>
      <c r="DT137" s="371"/>
      <c r="DU137" s="371"/>
      <c r="DV137" s="371"/>
      <c r="DW137" s="371"/>
      <c r="DX137" s="371"/>
      <c r="DY137" s="371"/>
      <c r="DZ137" s="371"/>
      <c r="EA137" s="371"/>
      <c r="EB137" s="371"/>
      <c r="EC137" s="371"/>
      <c r="ED137" s="371"/>
      <c r="EE137" s="371"/>
      <c r="EF137" s="371"/>
      <c r="EG137" s="371"/>
      <c r="EH137" s="371"/>
      <c r="EI137" s="371"/>
      <c r="EJ137" s="371"/>
      <c r="EK137" s="371"/>
      <c r="EL137" s="371"/>
      <c r="EM137" s="371"/>
      <c r="EN137" s="371"/>
      <c r="EO137" s="371"/>
      <c r="EP137" s="371"/>
      <c r="EQ137" s="371"/>
      <c r="ER137" s="371"/>
      <c r="ES137" s="371"/>
      <c r="ET137" s="371"/>
      <c r="EU137" s="371"/>
      <c r="EV137" s="371"/>
      <c r="EW137" s="371"/>
      <c r="EX137" s="371"/>
      <c r="EY137" s="371"/>
      <c r="EZ137" s="371"/>
      <c r="FA137" s="371"/>
      <c r="FB137" s="371"/>
      <c r="FC137" s="371"/>
      <c r="FD137" s="371"/>
      <c r="FE137" s="371"/>
      <c r="FF137" s="371"/>
      <c r="FG137" s="371"/>
      <c r="FH137" s="371"/>
      <c r="FI137" s="371"/>
      <c r="FJ137" s="371"/>
      <c r="FK137" s="371"/>
      <c r="FL137" s="371"/>
      <c r="FM137" s="371"/>
      <c r="FN137" s="371"/>
      <c r="FO137" s="371"/>
      <c r="FP137" s="371"/>
      <c r="FQ137" s="371"/>
      <c r="FR137" s="371"/>
      <c r="FS137" s="371"/>
      <c r="FT137" s="371"/>
      <c r="FU137" s="371"/>
      <c r="FV137" s="371"/>
      <c r="FW137" s="371"/>
      <c r="FX137" s="371"/>
      <c r="FY137" s="371"/>
      <c r="FZ137" s="371"/>
      <c r="GA137" s="371"/>
      <c r="GB137" s="371"/>
      <c r="GC137" s="371"/>
      <c r="GD137" s="371"/>
      <c r="GE137" s="371"/>
      <c r="GF137" s="371"/>
      <c r="GG137" s="371"/>
      <c r="GH137" s="371"/>
      <c r="GI137" s="371"/>
      <c r="GJ137" s="371"/>
      <c r="GK137" s="371"/>
      <c r="GL137" s="371"/>
      <c r="GM137" s="371"/>
      <c r="GN137" s="371"/>
      <c r="GO137" s="371"/>
      <c r="GP137" s="371"/>
      <c r="GQ137" s="371"/>
      <c r="GR137" s="371"/>
      <c r="GS137" s="371"/>
      <c r="GT137" s="371"/>
      <c r="GU137" s="371"/>
      <c r="GV137" s="371"/>
      <c r="GW137" s="371"/>
      <c r="GX137" s="371"/>
      <c r="GY137" s="371"/>
      <c r="GZ137" s="371"/>
      <c r="HA137" s="371"/>
      <c r="HB137" s="371"/>
      <c r="HC137" s="371"/>
      <c r="HD137" s="371"/>
      <c r="HE137" s="371"/>
      <c r="HF137" s="371"/>
      <c r="HG137" s="371"/>
      <c r="HH137" s="371"/>
      <c r="HI137" s="371"/>
      <c r="HJ137" s="371"/>
      <c r="HK137" s="371"/>
      <c r="HL137" s="371"/>
      <c r="HM137" s="371"/>
      <c r="HN137" s="371"/>
      <c r="HO137" s="371"/>
      <c r="HP137" s="371"/>
      <c r="HQ137" s="371"/>
      <c r="HR137" s="371"/>
      <c r="HS137" s="371"/>
      <c r="HT137" s="371"/>
      <c r="HU137" s="371"/>
      <c r="HV137" s="371"/>
      <c r="HW137" s="371"/>
      <c r="HX137" s="371"/>
      <c r="HY137" s="371"/>
      <c r="HZ137" s="371"/>
      <c r="IA137" s="371"/>
      <c r="IB137" s="371"/>
      <c r="IC137" s="371"/>
      <c r="ID137" s="371"/>
      <c r="IE137" s="371"/>
      <c r="IF137" s="371"/>
      <c r="IG137" s="371"/>
      <c r="IH137" s="371"/>
      <c r="II137" s="371"/>
      <c r="IJ137" s="371"/>
      <c r="IK137" s="371"/>
      <c r="IL137" s="371"/>
      <c r="IM137" s="371"/>
      <c r="IN137" s="371"/>
      <c r="IO137" s="371"/>
      <c r="IP137" s="371"/>
      <c r="IQ137" s="371"/>
      <c r="IR137" s="371"/>
      <c r="IS137" s="371"/>
      <c r="IT137" s="371"/>
      <c r="IU137" s="371"/>
      <c r="IV137" s="371"/>
      <c r="IW137" s="371"/>
      <c r="IX137" s="371"/>
      <c r="IY137" s="371"/>
      <c r="IZ137" s="371"/>
      <c r="JA137" s="371"/>
      <c r="JB137" s="371"/>
      <c r="JC137" s="371"/>
      <c r="JD137" s="371"/>
      <c r="JE137" s="371"/>
      <c r="JF137" s="371"/>
      <c r="JG137" s="371"/>
      <c r="JH137" s="371"/>
      <c r="JI137" s="371"/>
      <c r="JJ137" s="371"/>
      <c r="JK137" s="371"/>
      <c r="JL137" s="371"/>
      <c r="JM137" s="371"/>
      <c r="JN137" s="371"/>
      <c r="JO137" s="371"/>
      <c r="JP137" s="371"/>
      <c r="JQ137" s="371"/>
      <c r="JR137" s="371"/>
      <c r="JS137" s="371"/>
      <c r="JT137" s="371"/>
      <c r="JU137" s="371"/>
      <c r="JV137" s="371"/>
      <c r="JW137" s="371"/>
      <c r="JX137" s="371"/>
      <c r="JY137" s="371"/>
      <c r="JZ137" s="371"/>
      <c r="KA137" s="371"/>
      <c r="KB137" s="371"/>
      <c r="KC137" s="371"/>
      <c r="KD137" s="371"/>
      <c r="KE137" s="371"/>
      <c r="KF137" s="371"/>
      <c r="KG137" s="371"/>
      <c r="KH137" s="371"/>
      <c r="KI137" s="371"/>
      <c r="KJ137" s="371"/>
      <c r="KK137" s="371"/>
      <c r="KL137" s="371"/>
      <c r="KM137" s="371"/>
      <c r="KN137" s="371"/>
      <c r="KO137" s="371"/>
      <c r="KP137" s="371"/>
      <c r="KQ137" s="371"/>
      <c r="KR137" s="371"/>
      <c r="KS137" s="371"/>
      <c r="KT137" s="371"/>
      <c r="KU137" s="371"/>
      <c r="KV137" s="371"/>
      <c r="KW137" s="371"/>
      <c r="KX137" s="371"/>
      <c r="KY137" s="371"/>
      <c r="KZ137" s="371"/>
      <c r="LA137" s="371"/>
      <c r="LB137" s="371"/>
      <c r="LC137" s="371"/>
      <c r="LD137" s="371"/>
      <c r="LE137" s="371"/>
      <c r="LF137" s="371"/>
      <c r="LG137" s="371"/>
      <c r="LH137" s="371"/>
      <c r="LI137" s="371"/>
      <c r="LJ137" s="371"/>
      <c r="LK137" s="371"/>
      <c r="LL137" s="371"/>
      <c r="LM137" s="371"/>
      <c r="LN137" s="371"/>
      <c r="LO137" s="371"/>
      <c r="LP137" s="371"/>
      <c r="LQ137" s="371"/>
      <c r="LR137" s="371"/>
      <c r="LS137" s="371"/>
      <c r="LT137" s="371"/>
      <c r="LU137" s="371"/>
      <c r="LV137" s="371"/>
      <c r="LW137" s="371"/>
      <c r="LX137" s="371"/>
      <c r="LY137" s="371"/>
      <c r="LZ137" s="371"/>
      <c r="MA137" s="371"/>
      <c r="MB137" s="371"/>
      <c r="MC137" s="371"/>
      <c r="MD137" s="371"/>
      <c r="ME137" s="371"/>
      <c r="MF137" s="371"/>
      <c r="MG137" s="371"/>
      <c r="MH137" s="371"/>
      <c r="MI137" s="371"/>
      <c r="MJ137" s="371"/>
      <c r="MK137" s="371"/>
      <c r="ML137" s="371"/>
      <c r="MM137" s="371"/>
      <c r="MN137" s="371"/>
      <c r="MO137" s="371"/>
      <c r="MP137" s="371"/>
      <c r="MQ137" s="371"/>
      <c r="MR137" s="371"/>
      <c r="MS137" s="371"/>
      <c r="MT137" s="371"/>
      <c r="MU137" s="371"/>
      <c r="MV137" s="371"/>
      <c r="MW137" s="371"/>
    </row>
    <row r="138" spans="1:361" s="309" customFormat="1" ht="21" customHeight="1">
      <c r="A138" s="11">
        <v>18</v>
      </c>
      <c r="B138" s="306" t="s">
        <v>15</v>
      </c>
      <c r="C138" s="306" t="s">
        <v>21</v>
      </c>
      <c r="D138" s="300" t="s">
        <v>698</v>
      </c>
      <c r="E138" s="362" t="s">
        <v>987</v>
      </c>
      <c r="F138" s="362" t="s">
        <v>995</v>
      </c>
      <c r="G138" s="362"/>
      <c r="H138" s="300" t="s">
        <v>996</v>
      </c>
      <c r="I138" s="348">
        <v>41618</v>
      </c>
      <c r="J138" s="303" t="e">
        <f>#REF!-I138</f>
        <v>#REF!</v>
      </c>
      <c r="K138" s="362" t="s">
        <v>993</v>
      </c>
      <c r="L138" s="306">
        <v>78540</v>
      </c>
      <c r="M138" s="362" t="s">
        <v>15</v>
      </c>
      <c r="N138" s="349">
        <v>631614587</v>
      </c>
      <c r="O138" s="349">
        <v>689851487</v>
      </c>
      <c r="P138" s="363" t="s">
        <v>994</v>
      </c>
      <c r="Q138" s="364"/>
      <c r="R138" s="365"/>
      <c r="S138" s="366"/>
      <c r="T138" s="367">
        <v>44832</v>
      </c>
      <c r="U138" s="368">
        <v>240</v>
      </c>
      <c r="V138" s="353" t="s">
        <v>958</v>
      </c>
      <c r="W138" s="372">
        <v>230</v>
      </c>
      <c r="X138" s="354"/>
      <c r="Y138" s="355"/>
      <c r="Z138" s="369"/>
      <c r="AA138" s="369"/>
      <c r="AB138" s="369"/>
      <c r="AC138" s="369"/>
      <c r="AD138" s="369"/>
      <c r="AE138" s="369"/>
      <c r="AF138" s="369"/>
      <c r="AG138" s="369"/>
      <c r="AH138" s="370"/>
      <c r="AI138" s="370"/>
      <c r="AJ138" s="370"/>
      <c r="AK138" s="308">
        <f t="shared" si="12"/>
        <v>230</v>
      </c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 s="371"/>
      <c r="BO138" s="371"/>
      <c r="BP138" s="371"/>
      <c r="BQ138" s="371"/>
      <c r="BR138" s="371"/>
      <c r="BS138" s="371"/>
      <c r="BT138" s="371"/>
      <c r="BU138" s="371"/>
      <c r="BV138" s="371"/>
      <c r="BW138" s="371"/>
      <c r="BX138" s="371"/>
      <c r="BY138" s="371"/>
      <c r="BZ138" s="371"/>
      <c r="CA138" s="371"/>
      <c r="CB138" s="371"/>
      <c r="CC138" s="371"/>
      <c r="CD138" s="371"/>
      <c r="CE138" s="371"/>
      <c r="CF138" s="371"/>
      <c r="CG138" s="371"/>
      <c r="CH138" s="371"/>
      <c r="CI138" s="371"/>
      <c r="CJ138" s="371"/>
      <c r="CK138" s="371"/>
      <c r="CL138" s="371"/>
      <c r="CM138" s="371"/>
      <c r="CN138" s="371"/>
      <c r="CO138" s="371"/>
      <c r="CP138" s="371"/>
      <c r="CQ138" s="371"/>
      <c r="CR138" s="371"/>
      <c r="CS138" s="371"/>
      <c r="CT138" s="371"/>
      <c r="CU138" s="371"/>
      <c r="CV138" s="371"/>
      <c r="CW138" s="371"/>
      <c r="CX138" s="371"/>
      <c r="CY138" s="371"/>
      <c r="CZ138" s="371"/>
      <c r="DA138" s="371"/>
      <c r="DB138" s="371"/>
      <c r="DC138" s="371"/>
      <c r="DD138" s="371"/>
      <c r="DE138" s="371"/>
      <c r="DF138" s="371"/>
      <c r="DG138" s="371"/>
      <c r="DH138" s="371"/>
      <c r="DI138" s="371"/>
      <c r="DJ138" s="371"/>
      <c r="DK138" s="371"/>
      <c r="DL138" s="371"/>
      <c r="DM138" s="371"/>
      <c r="DN138" s="371"/>
      <c r="DO138" s="371"/>
      <c r="DP138" s="371"/>
      <c r="DQ138" s="371"/>
      <c r="DR138" s="371"/>
      <c r="DS138" s="371"/>
      <c r="DT138" s="371"/>
      <c r="DU138" s="371"/>
      <c r="DV138" s="371"/>
      <c r="DW138" s="371"/>
      <c r="DX138" s="371"/>
      <c r="DY138" s="371"/>
      <c r="DZ138" s="371"/>
      <c r="EA138" s="371"/>
      <c r="EB138" s="371"/>
      <c r="EC138" s="371"/>
      <c r="ED138" s="371"/>
      <c r="EE138" s="371"/>
      <c r="EF138" s="371"/>
      <c r="EG138" s="371"/>
      <c r="EH138" s="371"/>
      <c r="EI138" s="371"/>
      <c r="EJ138" s="371"/>
      <c r="EK138" s="371"/>
      <c r="EL138" s="371"/>
      <c r="EM138" s="371"/>
      <c r="EN138" s="371"/>
      <c r="EO138" s="371"/>
      <c r="EP138" s="371"/>
      <c r="EQ138" s="371"/>
      <c r="ER138" s="371"/>
      <c r="ES138" s="371"/>
      <c r="ET138" s="371"/>
      <c r="EU138" s="371"/>
      <c r="EV138" s="371"/>
      <c r="EW138" s="371"/>
      <c r="EX138" s="371"/>
      <c r="EY138" s="371"/>
      <c r="EZ138" s="371"/>
      <c r="FA138" s="371"/>
      <c r="FB138" s="371"/>
      <c r="FC138" s="371"/>
      <c r="FD138" s="371"/>
      <c r="FE138" s="371"/>
      <c r="FF138" s="371"/>
      <c r="FG138" s="371"/>
      <c r="FH138" s="371"/>
      <c r="FI138" s="371"/>
      <c r="FJ138" s="371"/>
      <c r="FK138" s="371"/>
      <c r="FL138" s="371"/>
      <c r="FM138" s="371"/>
      <c r="FN138" s="371"/>
      <c r="FO138" s="371"/>
      <c r="FP138" s="371"/>
      <c r="FQ138" s="371"/>
      <c r="FR138" s="371"/>
      <c r="FS138" s="371"/>
      <c r="FT138" s="371"/>
      <c r="FU138" s="371"/>
      <c r="FV138" s="371"/>
      <c r="FW138" s="371"/>
      <c r="FX138" s="371"/>
      <c r="FY138" s="371"/>
      <c r="FZ138" s="371"/>
      <c r="GA138" s="371"/>
      <c r="GB138" s="371"/>
      <c r="GC138" s="371"/>
      <c r="GD138" s="371"/>
      <c r="GE138" s="371"/>
      <c r="GF138" s="371"/>
      <c r="GG138" s="371"/>
      <c r="GH138" s="371"/>
      <c r="GI138" s="371"/>
      <c r="GJ138" s="371"/>
      <c r="GK138" s="371"/>
      <c r="GL138" s="371"/>
      <c r="GM138" s="371"/>
      <c r="GN138" s="371"/>
      <c r="GO138" s="371"/>
      <c r="GP138" s="371"/>
      <c r="GQ138" s="371"/>
      <c r="GR138" s="371"/>
      <c r="GS138" s="371"/>
      <c r="GT138" s="371"/>
      <c r="GU138" s="371"/>
      <c r="GV138" s="371"/>
      <c r="GW138" s="371"/>
      <c r="GX138" s="371"/>
      <c r="GY138" s="371"/>
      <c r="GZ138" s="371"/>
      <c r="HA138" s="371"/>
      <c r="HB138" s="371"/>
      <c r="HC138" s="371"/>
      <c r="HD138" s="371"/>
      <c r="HE138" s="371"/>
      <c r="HF138" s="371"/>
      <c r="HG138" s="371"/>
      <c r="HH138" s="371"/>
      <c r="HI138" s="371"/>
      <c r="HJ138" s="371"/>
      <c r="HK138" s="371"/>
      <c r="HL138" s="371"/>
      <c r="HM138" s="371"/>
      <c r="HN138" s="371"/>
      <c r="HO138" s="371"/>
      <c r="HP138" s="371"/>
      <c r="HQ138" s="371"/>
      <c r="HR138" s="371"/>
      <c r="HS138" s="371"/>
      <c r="HT138" s="371"/>
      <c r="HU138" s="371"/>
      <c r="HV138" s="371"/>
      <c r="HW138" s="371"/>
      <c r="HX138" s="371"/>
      <c r="HY138" s="371"/>
      <c r="HZ138" s="371"/>
      <c r="IA138" s="371"/>
      <c r="IB138" s="371"/>
      <c r="IC138" s="371"/>
      <c r="ID138" s="371"/>
      <c r="IE138" s="371"/>
      <c r="IF138" s="371"/>
      <c r="IG138" s="371"/>
      <c r="IH138" s="371"/>
      <c r="II138" s="371"/>
      <c r="IJ138" s="371"/>
      <c r="IK138" s="371"/>
      <c r="IL138" s="371"/>
      <c r="IM138" s="371"/>
      <c r="IN138" s="371"/>
      <c r="IO138" s="371"/>
      <c r="IP138" s="371"/>
      <c r="IQ138" s="371"/>
      <c r="IR138" s="371"/>
      <c r="IS138" s="371"/>
      <c r="IT138" s="371"/>
      <c r="IU138" s="371"/>
      <c r="IV138" s="371"/>
      <c r="IW138" s="371"/>
      <c r="IX138" s="371"/>
      <c r="IY138" s="371"/>
      <c r="IZ138" s="371"/>
      <c r="JA138" s="371"/>
      <c r="JB138" s="371"/>
      <c r="JC138" s="371"/>
      <c r="JD138" s="371"/>
      <c r="JE138" s="371"/>
      <c r="JF138" s="371"/>
      <c r="JG138" s="371"/>
      <c r="JH138" s="371"/>
      <c r="JI138" s="371"/>
      <c r="JJ138" s="371"/>
      <c r="JK138" s="371"/>
      <c r="JL138" s="371"/>
      <c r="JM138" s="371"/>
      <c r="JN138" s="371"/>
      <c r="JO138" s="371"/>
      <c r="JP138" s="371"/>
      <c r="JQ138" s="371"/>
      <c r="JR138" s="371"/>
      <c r="JS138" s="371"/>
      <c r="JT138" s="371"/>
      <c r="JU138" s="371"/>
      <c r="JV138" s="371"/>
      <c r="JW138" s="371"/>
      <c r="JX138" s="371"/>
      <c r="JY138" s="371"/>
      <c r="JZ138" s="371"/>
      <c r="KA138" s="371"/>
      <c r="KB138" s="371"/>
      <c r="KC138" s="371"/>
      <c r="KD138" s="371"/>
      <c r="KE138" s="371"/>
      <c r="KF138" s="371"/>
      <c r="KG138" s="371"/>
      <c r="KH138" s="371"/>
      <c r="KI138" s="371"/>
      <c r="KJ138" s="371"/>
      <c r="KK138" s="371"/>
      <c r="KL138" s="371"/>
      <c r="KM138" s="371"/>
      <c r="KN138" s="371"/>
      <c r="KO138" s="371"/>
      <c r="KP138" s="371"/>
      <c r="KQ138" s="371"/>
      <c r="KR138" s="371"/>
      <c r="KS138" s="371"/>
      <c r="KT138" s="371"/>
      <c r="KU138" s="371"/>
      <c r="KV138" s="371"/>
      <c r="KW138" s="371"/>
      <c r="KX138" s="371"/>
      <c r="KY138" s="371"/>
      <c r="KZ138" s="371"/>
      <c r="LA138" s="371"/>
      <c r="LB138" s="371"/>
      <c r="LC138" s="371"/>
      <c r="LD138" s="371"/>
      <c r="LE138" s="371"/>
      <c r="LF138" s="371"/>
      <c r="LG138" s="371"/>
      <c r="LH138" s="371"/>
      <c r="LI138" s="371"/>
      <c r="LJ138" s="371"/>
      <c r="LK138" s="371"/>
      <c r="LL138" s="371"/>
      <c r="LM138" s="371"/>
      <c r="LN138" s="371"/>
      <c r="LO138" s="371"/>
      <c r="LP138" s="371"/>
      <c r="LQ138" s="371"/>
      <c r="LR138" s="371"/>
      <c r="LS138" s="371"/>
      <c r="LT138" s="371"/>
      <c r="LU138" s="371"/>
      <c r="LV138" s="371"/>
      <c r="LW138" s="371"/>
      <c r="LX138" s="371"/>
      <c r="LY138" s="371"/>
      <c r="LZ138" s="371"/>
      <c r="MA138" s="371"/>
      <c r="MB138" s="371"/>
      <c r="MC138" s="371"/>
      <c r="MD138" s="371"/>
      <c r="ME138" s="371"/>
      <c r="MF138" s="371"/>
      <c r="MG138" s="371"/>
      <c r="MH138" s="371"/>
      <c r="MI138" s="371"/>
      <c r="MJ138" s="371"/>
      <c r="MK138" s="371"/>
      <c r="ML138" s="371"/>
      <c r="MM138" s="371"/>
      <c r="MN138" s="371"/>
      <c r="MO138" s="371"/>
      <c r="MP138" s="371"/>
      <c r="MQ138" s="371"/>
      <c r="MR138" s="371"/>
      <c r="MS138" s="371"/>
      <c r="MT138" s="371"/>
      <c r="MU138" s="371"/>
      <c r="MV138" s="371"/>
      <c r="MW138" s="371"/>
    </row>
    <row r="139" spans="1:361" s="309" customFormat="1" ht="21" customHeight="1">
      <c r="A139" s="174">
        <v>35</v>
      </c>
      <c r="B139" s="173" t="s">
        <v>15</v>
      </c>
      <c r="C139" s="173" t="s">
        <v>971</v>
      </c>
      <c r="D139" s="174" t="s">
        <v>697</v>
      </c>
      <c r="E139" s="172" t="s">
        <v>276</v>
      </c>
      <c r="F139" s="172" t="s">
        <v>277</v>
      </c>
      <c r="G139" s="172"/>
      <c r="H139" s="11" t="s">
        <v>603</v>
      </c>
      <c r="I139" s="176">
        <v>26889</v>
      </c>
      <c r="J139" s="177" t="e">
        <f>#REF!-I139</f>
        <v>#REF!</v>
      </c>
      <c r="K139" s="172" t="s">
        <v>275</v>
      </c>
      <c r="L139" s="173">
        <v>78570</v>
      </c>
      <c r="M139" s="172" t="s">
        <v>62</v>
      </c>
      <c r="N139" s="178">
        <v>673422098</v>
      </c>
      <c r="O139" s="178"/>
      <c r="P139" s="179" t="s">
        <v>280</v>
      </c>
      <c r="Q139" s="188"/>
      <c r="R139" s="175" t="s">
        <v>871</v>
      </c>
      <c r="S139" s="233">
        <v>20</v>
      </c>
      <c r="T139" s="237">
        <v>44807</v>
      </c>
      <c r="U139" s="195">
        <v>340</v>
      </c>
      <c r="V139" s="333" t="s">
        <v>958</v>
      </c>
      <c r="W139" s="372">
        <v>340</v>
      </c>
      <c r="X139" s="335"/>
      <c r="Y139" s="336"/>
      <c r="Z139" s="181"/>
      <c r="AA139" s="181"/>
      <c r="AB139" s="181"/>
      <c r="AC139" s="181"/>
      <c r="AD139" s="181"/>
      <c r="AE139" s="181"/>
      <c r="AF139" s="181"/>
      <c r="AG139" s="181"/>
      <c r="AH139" s="182"/>
      <c r="AI139" s="182"/>
      <c r="AJ139" s="182"/>
      <c r="AK139" s="339">
        <f t="shared" si="12"/>
        <v>340</v>
      </c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</row>
    <row r="140" spans="1:361" ht="21" customHeight="1">
      <c r="A140" s="11">
        <v>36</v>
      </c>
      <c r="B140" s="173" t="s">
        <v>15</v>
      </c>
      <c r="C140" s="173" t="s">
        <v>971</v>
      </c>
      <c r="D140" s="174" t="s">
        <v>698</v>
      </c>
      <c r="E140" s="172" t="s">
        <v>276</v>
      </c>
      <c r="F140" s="172" t="s">
        <v>278</v>
      </c>
      <c r="G140" s="172"/>
      <c r="H140" s="175" t="s">
        <v>279</v>
      </c>
      <c r="I140" s="176">
        <v>39068</v>
      </c>
      <c r="J140" s="177" t="e">
        <f>#REF!-I140</f>
        <v>#REF!</v>
      </c>
      <c r="K140" s="172" t="s">
        <v>275</v>
      </c>
      <c r="L140" s="173">
        <v>78570</v>
      </c>
      <c r="M140" s="172" t="s">
        <v>62</v>
      </c>
      <c r="N140" s="178">
        <v>673422098</v>
      </c>
      <c r="O140" s="178">
        <v>769715793</v>
      </c>
      <c r="P140" s="179" t="s">
        <v>281</v>
      </c>
      <c r="Q140" s="188"/>
      <c r="R140" s="175"/>
      <c r="S140" s="233"/>
      <c r="T140" s="237">
        <v>44807</v>
      </c>
      <c r="U140" s="195">
        <v>260</v>
      </c>
      <c r="V140" s="333" t="s">
        <v>958</v>
      </c>
      <c r="W140" s="372">
        <v>200</v>
      </c>
      <c r="X140" s="335"/>
      <c r="Y140" s="336"/>
      <c r="Z140" s="181"/>
      <c r="AA140" s="181"/>
      <c r="AB140" s="181"/>
      <c r="AC140" s="181"/>
      <c r="AD140" s="181"/>
      <c r="AE140" s="181"/>
      <c r="AF140" s="181">
        <v>60</v>
      </c>
      <c r="AG140" s="181"/>
      <c r="AH140" s="182"/>
      <c r="AI140" s="182"/>
      <c r="AJ140" s="182"/>
      <c r="AK140" s="339">
        <f t="shared" si="12"/>
        <v>260</v>
      </c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</row>
    <row r="141" spans="1:361" s="309" customFormat="1" ht="21" customHeight="1">
      <c r="A141" s="174">
        <v>37</v>
      </c>
      <c r="B141" s="172" t="s">
        <v>15</v>
      </c>
      <c r="C141" s="173" t="s">
        <v>21</v>
      </c>
      <c r="D141" s="174" t="s">
        <v>698</v>
      </c>
      <c r="E141" s="172" t="s">
        <v>72</v>
      </c>
      <c r="F141" s="172" t="s">
        <v>73</v>
      </c>
      <c r="G141" s="172"/>
      <c r="H141" s="22" t="s">
        <v>604</v>
      </c>
      <c r="I141" s="176">
        <v>40840</v>
      </c>
      <c r="J141" s="177" t="e">
        <f>#REF!-I141</f>
        <v>#REF!</v>
      </c>
      <c r="K141" s="172" t="s">
        <v>74</v>
      </c>
      <c r="L141" s="173">
        <v>78480</v>
      </c>
      <c r="M141" s="172" t="s">
        <v>36</v>
      </c>
      <c r="N141" s="178">
        <v>621670111</v>
      </c>
      <c r="O141" s="178"/>
      <c r="P141" s="179" t="s">
        <v>71</v>
      </c>
      <c r="Q141" s="172"/>
      <c r="R141" s="172"/>
      <c r="S141" s="172"/>
      <c r="T141" s="237">
        <v>44839</v>
      </c>
      <c r="U141" s="195">
        <v>280</v>
      </c>
      <c r="V141" s="333" t="s">
        <v>958</v>
      </c>
      <c r="W141" s="172"/>
      <c r="X141" s="471">
        <v>70</v>
      </c>
      <c r="Y141" s="374"/>
      <c r="Z141" s="335"/>
      <c r="AA141" s="172">
        <v>70</v>
      </c>
      <c r="AB141" s="172"/>
      <c r="AC141" s="172">
        <v>70</v>
      </c>
      <c r="AD141" s="172"/>
      <c r="AE141" s="172"/>
      <c r="AF141" s="181">
        <v>60</v>
      </c>
      <c r="AG141" s="172"/>
      <c r="AH141" s="172"/>
      <c r="AI141" s="172"/>
      <c r="AJ141" s="172"/>
      <c r="AK141" s="339">
        <f t="shared" si="12"/>
        <v>270</v>
      </c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9"/>
      <c r="JS141" s="9"/>
      <c r="JT141" s="9"/>
      <c r="JU141" s="9"/>
      <c r="JV141" s="9"/>
      <c r="JW141" s="9"/>
      <c r="JX141" s="9"/>
      <c r="JY141" s="9"/>
      <c r="JZ141" s="9"/>
      <c r="KA141" s="9"/>
      <c r="KB141" s="9"/>
      <c r="KC141" s="9"/>
      <c r="KD141" s="9"/>
      <c r="KE141" s="9"/>
      <c r="KF141" s="9"/>
      <c r="KG141" s="9"/>
      <c r="KH141" s="9"/>
      <c r="KI141" s="9"/>
      <c r="KJ141" s="9"/>
      <c r="KK141" s="9"/>
      <c r="KL141" s="9"/>
      <c r="KM141" s="9"/>
      <c r="KN141" s="9"/>
      <c r="KO141" s="9"/>
      <c r="KP141" s="9"/>
      <c r="KQ141" s="9"/>
      <c r="KR141" s="9"/>
      <c r="KS141" s="9"/>
      <c r="KT141" s="9"/>
      <c r="KU141" s="9"/>
      <c r="KV141" s="9"/>
      <c r="KW141" s="9"/>
      <c r="KX141" s="9"/>
      <c r="KY141" s="9"/>
      <c r="KZ141" s="9"/>
      <c r="LA141" s="9"/>
      <c r="LB141" s="9"/>
      <c r="LC141" s="9"/>
      <c r="LD141" s="9"/>
      <c r="LE141" s="9"/>
      <c r="LF141" s="9"/>
      <c r="LG141" s="9"/>
      <c r="LH141" s="9"/>
      <c r="LI141" s="9"/>
      <c r="LJ141" s="9"/>
      <c r="LK141" s="9"/>
      <c r="LL141" s="9"/>
      <c r="LM141" s="9"/>
      <c r="LN141" s="9"/>
      <c r="LO141" s="9"/>
      <c r="LP141" s="9"/>
      <c r="LQ141" s="9"/>
      <c r="LR141" s="9"/>
      <c r="LS141" s="9"/>
      <c r="LT141" s="9"/>
      <c r="LU141" s="9"/>
      <c r="LV141" s="9"/>
      <c r="LW141" s="9"/>
      <c r="LX141" s="9"/>
      <c r="LY141" s="9"/>
      <c r="LZ141" s="9"/>
      <c r="MA141" s="9"/>
      <c r="MB141" s="9"/>
      <c r="MC141" s="9"/>
      <c r="MD141" s="9"/>
      <c r="ME141" s="9"/>
      <c r="MF141" s="9"/>
      <c r="MG141" s="9"/>
      <c r="MH141" s="9"/>
      <c r="MI141" s="9"/>
      <c r="MJ141" s="9"/>
      <c r="MK141" s="9"/>
      <c r="ML141" s="9"/>
      <c r="MM141" s="9"/>
      <c r="MN141" s="9"/>
      <c r="MO141" s="9"/>
      <c r="MP141" s="9"/>
      <c r="MQ141" s="9"/>
      <c r="MR141" s="9"/>
      <c r="MS141" s="9"/>
      <c r="MT141" s="9"/>
      <c r="MU141" s="9"/>
      <c r="MV141" s="9"/>
      <c r="MW141" s="9"/>
    </row>
    <row r="142" spans="1:361" ht="21" customHeight="1">
      <c r="A142" s="11">
        <v>38</v>
      </c>
      <c r="B142" s="362" t="s">
        <v>15</v>
      </c>
      <c r="C142" s="306" t="s">
        <v>21</v>
      </c>
      <c r="D142" s="300" t="s">
        <v>697</v>
      </c>
      <c r="E142" s="362" t="s">
        <v>72</v>
      </c>
      <c r="F142" s="362" t="s">
        <v>1025</v>
      </c>
      <c r="G142" s="362"/>
      <c r="H142" s="300" t="s">
        <v>1026</v>
      </c>
      <c r="I142" s="348">
        <v>40046</v>
      </c>
      <c r="J142" s="303" t="e">
        <f>#REF!-I142</f>
        <v>#REF!</v>
      </c>
      <c r="K142" s="362" t="s">
        <v>74</v>
      </c>
      <c r="L142" s="306">
        <v>78480</v>
      </c>
      <c r="M142" s="362" t="s">
        <v>36</v>
      </c>
      <c r="N142" s="349">
        <v>621670111</v>
      </c>
      <c r="O142" s="349"/>
      <c r="P142" s="375" t="s">
        <v>71</v>
      </c>
      <c r="Q142" s="362"/>
      <c r="R142" s="362"/>
      <c r="S142" s="362"/>
      <c r="T142" s="367">
        <v>44839</v>
      </c>
      <c r="U142" s="368">
        <v>260</v>
      </c>
      <c r="V142" s="353" t="s">
        <v>958</v>
      </c>
      <c r="W142" s="362"/>
      <c r="X142" s="373">
        <v>70</v>
      </c>
      <c r="Y142" s="376"/>
      <c r="Z142" s="354"/>
      <c r="AA142" s="362">
        <v>70</v>
      </c>
      <c r="AB142" s="362"/>
      <c r="AC142" s="362">
        <v>70</v>
      </c>
      <c r="AD142" s="362"/>
      <c r="AE142" s="362"/>
      <c r="AF142" s="369">
        <v>60</v>
      </c>
      <c r="AG142" s="362"/>
      <c r="AH142" s="362"/>
      <c r="AI142" s="362"/>
      <c r="AJ142" s="362"/>
      <c r="AK142" s="308">
        <f t="shared" si="12"/>
        <v>270</v>
      </c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377"/>
      <c r="BO142" s="377"/>
      <c r="BP142" s="377"/>
      <c r="BQ142" s="377"/>
      <c r="BR142" s="377"/>
      <c r="BS142" s="377"/>
      <c r="BT142" s="377"/>
      <c r="BU142" s="377"/>
      <c r="BV142" s="377"/>
      <c r="BW142" s="377"/>
      <c r="BX142" s="377"/>
      <c r="BY142" s="377"/>
      <c r="BZ142" s="377"/>
      <c r="CA142" s="377"/>
      <c r="CB142" s="377"/>
      <c r="CC142" s="377"/>
      <c r="CD142" s="377"/>
      <c r="CE142" s="377"/>
      <c r="CF142" s="377"/>
      <c r="CG142" s="377"/>
      <c r="CH142" s="377"/>
      <c r="CI142" s="377"/>
      <c r="CJ142" s="377"/>
      <c r="CK142" s="377"/>
      <c r="CL142" s="377"/>
      <c r="CM142" s="377"/>
      <c r="CN142" s="377"/>
      <c r="CO142" s="377"/>
      <c r="CP142" s="377"/>
      <c r="CQ142" s="377"/>
      <c r="CR142" s="377"/>
      <c r="CS142" s="377"/>
      <c r="CT142" s="377"/>
      <c r="CU142" s="377"/>
      <c r="CV142" s="377"/>
      <c r="CW142" s="377"/>
      <c r="CX142" s="377"/>
      <c r="CY142" s="377"/>
      <c r="CZ142" s="377"/>
      <c r="DA142" s="377"/>
      <c r="DB142" s="377"/>
      <c r="DC142" s="377"/>
      <c r="DD142" s="377"/>
      <c r="DE142" s="377"/>
      <c r="DF142" s="377"/>
      <c r="DG142" s="377"/>
      <c r="DH142" s="377"/>
      <c r="DI142" s="377"/>
      <c r="DJ142" s="377"/>
      <c r="DK142" s="377"/>
      <c r="DL142" s="377"/>
      <c r="DM142" s="377"/>
      <c r="DN142" s="377"/>
      <c r="DO142" s="377"/>
      <c r="DP142" s="377"/>
      <c r="DQ142" s="377"/>
      <c r="DR142" s="377"/>
      <c r="DS142" s="377"/>
      <c r="DT142" s="377"/>
      <c r="DU142" s="377"/>
      <c r="DV142" s="377"/>
      <c r="DW142" s="377"/>
      <c r="DX142" s="377"/>
      <c r="DY142" s="377"/>
      <c r="DZ142" s="377"/>
      <c r="EA142" s="377"/>
      <c r="EB142" s="377"/>
      <c r="EC142" s="377"/>
      <c r="ED142" s="377"/>
      <c r="EE142" s="377"/>
      <c r="EF142" s="377"/>
      <c r="EG142" s="377"/>
      <c r="EH142" s="377"/>
      <c r="EI142" s="377"/>
      <c r="EJ142" s="377"/>
      <c r="EK142" s="377"/>
      <c r="EL142" s="377"/>
      <c r="EM142" s="377"/>
      <c r="EN142" s="377"/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  <c r="LJ142" s="377"/>
      <c r="LK142" s="377"/>
      <c r="LL142" s="377"/>
      <c r="LM142" s="377"/>
      <c r="LN142" s="377"/>
      <c r="LO142" s="377"/>
      <c r="LP142" s="377"/>
      <c r="LQ142" s="377"/>
      <c r="LR142" s="377"/>
      <c r="LS142" s="377"/>
      <c r="LT142" s="377"/>
      <c r="LU142" s="377"/>
      <c r="LV142" s="377"/>
      <c r="LW142" s="377"/>
      <c r="LX142" s="377"/>
      <c r="LY142" s="377"/>
      <c r="LZ142" s="377"/>
      <c r="MA142" s="377"/>
      <c r="MB142" s="377"/>
      <c r="MC142" s="377"/>
      <c r="MD142" s="377"/>
      <c r="ME142" s="377"/>
      <c r="MF142" s="377"/>
      <c r="MG142" s="377"/>
      <c r="MH142" s="377"/>
      <c r="MI142" s="377"/>
      <c r="MJ142" s="377"/>
      <c r="MK142" s="377"/>
      <c r="ML142" s="377"/>
      <c r="MM142" s="377"/>
      <c r="MN142" s="377"/>
      <c r="MO142" s="377"/>
      <c r="MP142" s="377"/>
      <c r="MQ142" s="377"/>
      <c r="MR142" s="377"/>
      <c r="MS142" s="377"/>
      <c r="MT142" s="377"/>
      <c r="MU142" s="377"/>
      <c r="MV142" s="377"/>
      <c r="MW142" s="377"/>
    </row>
    <row r="143" spans="1:361">
      <c r="A143" s="11">
        <v>140</v>
      </c>
      <c r="B143" s="174"/>
      <c r="C143" s="174"/>
      <c r="D143" s="174"/>
      <c r="E143" s="400"/>
      <c r="F143" s="400"/>
      <c r="G143" s="401"/>
      <c r="H143" s="174"/>
      <c r="I143" s="174"/>
      <c r="J143" s="174"/>
      <c r="K143" s="400"/>
      <c r="L143" s="174"/>
      <c r="M143" s="400"/>
      <c r="N143" s="174"/>
      <c r="O143" s="174"/>
      <c r="P143" s="400"/>
      <c r="Q143" s="400"/>
      <c r="R143" s="173"/>
      <c r="S143" s="402"/>
      <c r="T143" s="331"/>
      <c r="U143" s="332"/>
      <c r="V143" s="333"/>
      <c r="W143" s="335"/>
      <c r="X143" s="335"/>
      <c r="Y143" s="336"/>
      <c r="Z143" s="335"/>
      <c r="AA143" s="335"/>
      <c r="AB143" s="335"/>
      <c r="AC143" s="335"/>
      <c r="AD143" s="335"/>
      <c r="AE143" s="335"/>
      <c r="AF143" s="335"/>
      <c r="AG143" s="335"/>
      <c r="AH143" s="337"/>
      <c r="AI143" s="337"/>
      <c r="AJ143" s="337"/>
      <c r="AK143" s="339">
        <f t="shared" ref="AK143:AK150" si="13">SUM(W143:AJ143)</f>
        <v>0</v>
      </c>
    </row>
    <row r="144" spans="1:361">
      <c r="A144" s="174">
        <v>141</v>
      </c>
      <c r="B144" s="174"/>
      <c r="C144" s="174"/>
      <c r="D144" s="174"/>
      <c r="E144" s="400"/>
      <c r="F144" s="400"/>
      <c r="G144" s="401"/>
      <c r="H144" s="174"/>
      <c r="I144" s="174"/>
      <c r="J144" s="174"/>
      <c r="K144" s="400"/>
      <c r="L144" s="174"/>
      <c r="M144" s="400"/>
      <c r="N144" s="174"/>
      <c r="O144" s="174"/>
      <c r="P144" s="400"/>
      <c r="Q144" s="400"/>
      <c r="R144" s="173"/>
      <c r="S144" s="402"/>
      <c r="T144" s="331"/>
      <c r="U144" s="332"/>
      <c r="V144" s="333"/>
      <c r="W144" s="335"/>
      <c r="X144" s="335"/>
      <c r="Y144" s="336"/>
      <c r="Z144" s="335"/>
      <c r="AA144" s="335"/>
      <c r="AB144" s="335"/>
      <c r="AC144" s="335"/>
      <c r="AD144" s="335"/>
      <c r="AE144" s="335"/>
      <c r="AF144" s="335"/>
      <c r="AG144" s="335"/>
      <c r="AH144" s="337"/>
      <c r="AI144" s="337"/>
      <c r="AJ144" s="337"/>
      <c r="AK144" s="339">
        <f t="shared" si="13"/>
        <v>0</v>
      </c>
    </row>
    <row r="145" spans="1:37">
      <c r="A145" s="11">
        <v>142</v>
      </c>
      <c r="B145" s="174"/>
      <c r="C145" s="174"/>
      <c r="D145" s="174"/>
      <c r="E145" s="400"/>
      <c r="F145" s="400"/>
      <c r="G145" s="401"/>
      <c r="H145" s="174"/>
      <c r="I145" s="174"/>
      <c r="J145" s="174"/>
      <c r="K145" s="400"/>
      <c r="L145" s="174"/>
      <c r="M145" s="400"/>
      <c r="N145" s="174"/>
      <c r="O145" s="174"/>
      <c r="P145" s="400"/>
      <c r="Q145" s="400"/>
      <c r="R145" s="173"/>
      <c r="S145" s="402"/>
      <c r="T145" s="331"/>
      <c r="U145" s="332"/>
      <c r="V145" s="333"/>
      <c r="W145" s="335"/>
      <c r="X145" s="335"/>
      <c r="Y145" s="336"/>
      <c r="Z145" s="335"/>
      <c r="AA145" s="335"/>
      <c r="AB145" s="335"/>
      <c r="AC145" s="335"/>
      <c r="AD145" s="335"/>
      <c r="AE145" s="335"/>
      <c r="AF145" s="335"/>
      <c r="AG145" s="335"/>
      <c r="AH145" s="337"/>
      <c r="AI145" s="337"/>
      <c r="AJ145" s="337"/>
      <c r="AK145" s="339">
        <f t="shared" si="13"/>
        <v>0</v>
      </c>
    </row>
    <row r="146" spans="1:37">
      <c r="A146" s="174">
        <v>143</v>
      </c>
      <c r="B146" s="174"/>
      <c r="C146" s="174"/>
      <c r="D146" s="174"/>
      <c r="E146" s="400"/>
      <c r="F146" s="400"/>
      <c r="G146" s="401"/>
      <c r="H146" s="174"/>
      <c r="I146" s="174"/>
      <c r="J146" s="174"/>
      <c r="K146" s="400"/>
      <c r="L146" s="174"/>
      <c r="M146" s="400"/>
      <c r="N146" s="174"/>
      <c r="O146" s="174"/>
      <c r="P146" s="400"/>
      <c r="Q146" s="400"/>
      <c r="R146" s="173"/>
      <c r="S146" s="402"/>
      <c r="T146" s="331"/>
      <c r="U146" s="332"/>
      <c r="V146" s="333"/>
      <c r="W146" s="335"/>
      <c r="X146" s="335"/>
      <c r="Y146" s="336"/>
      <c r="Z146" s="335"/>
      <c r="AA146" s="335"/>
      <c r="AB146" s="335"/>
      <c r="AC146" s="335"/>
      <c r="AD146" s="335"/>
      <c r="AE146" s="335"/>
      <c r="AF146" s="335"/>
      <c r="AG146" s="335"/>
      <c r="AH146" s="337"/>
      <c r="AI146" s="337"/>
      <c r="AJ146" s="337"/>
      <c r="AK146" s="339">
        <f t="shared" si="13"/>
        <v>0</v>
      </c>
    </row>
    <row r="147" spans="1:37">
      <c r="A147" s="11">
        <v>144</v>
      </c>
      <c r="B147" s="174"/>
      <c r="C147" s="174"/>
      <c r="D147" s="174"/>
      <c r="E147" s="400"/>
      <c r="F147" s="400"/>
      <c r="G147" s="401"/>
      <c r="H147" s="174"/>
      <c r="I147" s="174"/>
      <c r="J147" s="174"/>
      <c r="K147" s="400"/>
      <c r="L147" s="174"/>
      <c r="M147" s="400"/>
      <c r="N147" s="174"/>
      <c r="O147" s="174"/>
      <c r="P147" s="400"/>
      <c r="Q147" s="400"/>
      <c r="R147" s="173"/>
      <c r="S147" s="402"/>
      <c r="T147" s="331"/>
      <c r="U147" s="332"/>
      <c r="V147" s="333"/>
      <c r="W147" s="335"/>
      <c r="X147" s="335"/>
      <c r="Y147" s="336"/>
      <c r="Z147" s="335"/>
      <c r="AA147" s="335"/>
      <c r="AB147" s="335"/>
      <c r="AC147" s="335"/>
      <c r="AD147" s="335"/>
      <c r="AE147" s="335"/>
      <c r="AF147" s="335"/>
      <c r="AG147" s="335"/>
      <c r="AH147" s="337"/>
      <c r="AI147" s="337"/>
      <c r="AJ147" s="337"/>
      <c r="AK147" s="339">
        <f t="shared" si="13"/>
        <v>0</v>
      </c>
    </row>
    <row r="148" spans="1:37">
      <c r="A148" s="174">
        <v>145</v>
      </c>
      <c r="B148" s="174"/>
      <c r="C148" s="174"/>
      <c r="D148" s="174"/>
      <c r="E148" s="400"/>
      <c r="F148" s="400"/>
      <c r="G148" s="401"/>
      <c r="H148" s="174"/>
      <c r="I148" s="174"/>
      <c r="J148" s="174"/>
      <c r="K148" s="400"/>
      <c r="L148" s="174"/>
      <c r="M148" s="400"/>
      <c r="N148" s="174"/>
      <c r="O148" s="174"/>
      <c r="P148" s="400"/>
      <c r="Q148" s="400"/>
      <c r="R148" s="173"/>
      <c r="S148" s="402"/>
      <c r="T148" s="331"/>
      <c r="U148" s="332"/>
      <c r="V148" s="333"/>
      <c r="W148" s="335"/>
      <c r="X148" s="335"/>
      <c r="Y148" s="336"/>
      <c r="Z148" s="335"/>
      <c r="AA148" s="335"/>
      <c r="AB148" s="335"/>
      <c r="AC148" s="335"/>
      <c r="AD148" s="335"/>
      <c r="AE148" s="335"/>
      <c r="AF148" s="335"/>
      <c r="AG148" s="335"/>
      <c r="AH148" s="337"/>
      <c r="AI148" s="337"/>
      <c r="AJ148" s="337"/>
      <c r="AK148" s="339">
        <f t="shared" si="13"/>
        <v>0</v>
      </c>
    </row>
    <row r="149" spans="1:37">
      <c r="A149" s="11">
        <v>146</v>
      </c>
      <c r="B149" s="174"/>
      <c r="C149" s="174"/>
      <c r="D149" s="174"/>
      <c r="E149" s="400"/>
      <c r="F149" s="400"/>
      <c r="G149" s="401"/>
      <c r="H149" s="174"/>
      <c r="I149" s="174"/>
      <c r="J149" s="174"/>
      <c r="K149" s="400"/>
      <c r="L149" s="174"/>
      <c r="M149" s="400"/>
      <c r="N149" s="174"/>
      <c r="O149" s="174"/>
      <c r="P149" s="400"/>
      <c r="Q149" s="400"/>
      <c r="R149" s="173"/>
      <c r="S149" s="402"/>
      <c r="T149" s="331"/>
      <c r="U149" s="332"/>
      <c r="V149" s="333"/>
      <c r="W149" s="335"/>
      <c r="X149" s="335"/>
      <c r="Y149" s="336"/>
      <c r="Z149" s="335"/>
      <c r="AA149" s="335"/>
      <c r="AB149" s="335"/>
      <c r="AC149" s="335"/>
      <c r="AD149" s="335"/>
      <c r="AE149" s="335"/>
      <c r="AF149" s="335"/>
      <c r="AG149" s="335"/>
      <c r="AH149" s="337"/>
      <c r="AI149" s="337"/>
      <c r="AJ149" s="337"/>
      <c r="AK149" s="339">
        <f t="shared" si="13"/>
        <v>0</v>
      </c>
    </row>
    <row r="150" spans="1:37" ht="15.75" thickBot="1">
      <c r="A150" s="174">
        <v>147</v>
      </c>
      <c r="B150" s="403"/>
      <c r="C150" s="403"/>
      <c r="D150" s="403"/>
      <c r="E150" s="404"/>
      <c r="F150" s="404"/>
      <c r="G150" s="405"/>
      <c r="H150" s="403"/>
      <c r="I150" s="403"/>
      <c r="J150" s="403"/>
      <c r="K150" s="404"/>
      <c r="L150" s="403"/>
      <c r="M150" s="404"/>
      <c r="N150" s="403"/>
      <c r="O150" s="403"/>
      <c r="P150" s="404"/>
      <c r="Q150" s="404"/>
      <c r="R150" s="406"/>
      <c r="S150" s="407"/>
      <c r="T150" s="408"/>
      <c r="U150" s="409"/>
      <c r="V150" s="410"/>
      <c r="W150" s="411"/>
      <c r="X150" s="411"/>
      <c r="Y150" s="412"/>
      <c r="Z150" s="411"/>
      <c r="AA150" s="411"/>
      <c r="AB150" s="411"/>
      <c r="AC150" s="411"/>
      <c r="AD150" s="411"/>
      <c r="AE150" s="411"/>
      <c r="AF150" s="411"/>
      <c r="AG150" s="411"/>
      <c r="AH150" s="413"/>
      <c r="AI150" s="413"/>
      <c r="AJ150" s="413"/>
      <c r="AK150" s="414">
        <f t="shared" si="13"/>
        <v>0</v>
      </c>
    </row>
    <row r="151" spans="1:37">
      <c r="B151" s="415" t="s">
        <v>825</v>
      </c>
      <c r="C151" s="416"/>
      <c r="D151" s="416"/>
      <c r="E151" s="417"/>
      <c r="F151" s="417"/>
      <c r="G151" s="418"/>
      <c r="H151" s="416"/>
      <c r="I151" s="416"/>
      <c r="J151" s="416"/>
      <c r="K151" s="417"/>
      <c r="L151" s="416"/>
      <c r="M151" s="417"/>
      <c r="N151" s="416"/>
      <c r="O151" s="416"/>
      <c r="P151" s="417"/>
      <c r="Q151" s="417"/>
      <c r="R151" s="419"/>
      <c r="S151" s="420">
        <f>SUM(S3:S150)</f>
        <v>380</v>
      </c>
      <c r="T151" s="421"/>
      <c r="U151" s="420">
        <f>SUM(U3:U150)</f>
        <v>36218</v>
      </c>
      <c r="V151" s="422"/>
      <c r="W151" s="420">
        <f t="shared" ref="W151:AK151" si="14">SUM(W3:W150)</f>
        <v>19210</v>
      </c>
      <c r="X151" s="420">
        <f t="shared" si="14"/>
        <v>2240</v>
      </c>
      <c r="Y151" s="423">
        <f t="shared" si="14"/>
        <v>6096.08</v>
      </c>
      <c r="Z151" s="420">
        <f t="shared" si="14"/>
        <v>710</v>
      </c>
      <c r="AA151" s="420">
        <f t="shared" si="14"/>
        <v>2150</v>
      </c>
      <c r="AB151" s="420">
        <f t="shared" si="14"/>
        <v>360</v>
      </c>
      <c r="AC151" s="420">
        <f t="shared" si="14"/>
        <v>620</v>
      </c>
      <c r="AD151" s="420">
        <f t="shared" si="14"/>
        <v>100</v>
      </c>
      <c r="AE151" s="420">
        <f t="shared" si="14"/>
        <v>150</v>
      </c>
      <c r="AF151" s="420">
        <f t="shared" si="14"/>
        <v>870</v>
      </c>
      <c r="AG151" s="420">
        <f t="shared" si="14"/>
        <v>1341.92</v>
      </c>
      <c r="AH151" s="420">
        <f t="shared" si="14"/>
        <v>0</v>
      </c>
      <c r="AI151" s="420">
        <f t="shared" si="14"/>
        <v>1570</v>
      </c>
      <c r="AJ151" s="420">
        <f t="shared" si="14"/>
        <v>800</v>
      </c>
      <c r="AK151" s="420">
        <f t="shared" si="14"/>
        <v>36218</v>
      </c>
    </row>
  </sheetData>
  <autoFilter ref="A2:MW151" xr:uid="{00000000-0009-0000-0000-000007000000}"/>
  <mergeCells count="2">
    <mergeCell ref="R1:S1"/>
    <mergeCell ref="T1:AK1"/>
  </mergeCells>
  <hyperlinks>
    <hyperlink ref="P74" r:id="rId1" xr:uid="{00000000-0004-0000-0700-000000000000}"/>
    <hyperlink ref="P98" r:id="rId2" xr:uid="{00000000-0004-0000-0700-000001000000}"/>
    <hyperlink ref="P28" r:id="rId3" xr:uid="{00000000-0004-0000-0700-000002000000}"/>
    <hyperlink ref="P24" r:id="rId4" xr:uid="{00000000-0004-0000-0700-000003000000}"/>
    <hyperlink ref="P47" r:id="rId5" xr:uid="{00000000-0004-0000-0700-000004000000}"/>
    <hyperlink ref="P122" r:id="rId6" xr:uid="{00000000-0004-0000-0700-000005000000}"/>
    <hyperlink ref="P76" r:id="rId7" xr:uid="{00000000-0004-0000-0700-000006000000}"/>
    <hyperlink ref="P25" r:id="rId8" xr:uid="{00000000-0004-0000-0700-000007000000}"/>
    <hyperlink ref="P113" r:id="rId9" xr:uid="{00000000-0004-0000-0700-000008000000}"/>
    <hyperlink ref="P41" r:id="rId10" xr:uid="{00000000-0004-0000-0700-000009000000}"/>
    <hyperlink ref="P81" r:id="rId11" xr:uid="{00000000-0004-0000-0700-00000A000000}"/>
    <hyperlink ref="P96" r:id="rId12" xr:uid="{00000000-0004-0000-0700-00000B000000}"/>
    <hyperlink ref="P92" r:id="rId13" xr:uid="{00000000-0004-0000-0700-00000C000000}"/>
    <hyperlink ref="P89" r:id="rId14" xr:uid="{00000000-0004-0000-0700-00000D000000}"/>
    <hyperlink ref="P84" r:id="rId15" xr:uid="{00000000-0004-0000-0700-00000E000000}"/>
    <hyperlink ref="P132" r:id="rId16" xr:uid="{00000000-0004-0000-0700-00000F000000}"/>
    <hyperlink ref="P57" r:id="rId17" xr:uid="{00000000-0004-0000-0700-000010000000}"/>
    <hyperlink ref="P90" r:id="rId18" xr:uid="{00000000-0004-0000-0700-000011000000}"/>
    <hyperlink ref="P69" r:id="rId19" xr:uid="{00000000-0004-0000-0700-000012000000}"/>
    <hyperlink ref="P8" r:id="rId20" xr:uid="{00000000-0004-0000-0700-000013000000}"/>
    <hyperlink ref="P48" r:id="rId21" xr:uid="{00000000-0004-0000-0700-000014000000}"/>
    <hyperlink ref="P135" r:id="rId22" xr:uid="{00000000-0004-0000-0700-000015000000}"/>
    <hyperlink ref="P88" r:id="rId23" xr:uid="{00000000-0004-0000-0700-000016000000}"/>
    <hyperlink ref="P112" r:id="rId24" xr:uid="{00000000-0004-0000-0700-000017000000}"/>
    <hyperlink ref="P73" r:id="rId25" xr:uid="{00000000-0004-0000-0700-000018000000}"/>
    <hyperlink ref="P40" r:id="rId26" xr:uid="{00000000-0004-0000-0700-000019000000}"/>
    <hyperlink ref="P118" r:id="rId27" xr:uid="{00000000-0004-0000-0700-00001A000000}"/>
    <hyperlink ref="P72" r:id="rId28" xr:uid="{00000000-0004-0000-0700-00001B000000}"/>
    <hyperlink ref="P120" r:id="rId29" xr:uid="{00000000-0004-0000-0700-00001C000000}"/>
    <hyperlink ref="P78" r:id="rId30" xr:uid="{00000000-0004-0000-0700-00001D000000}"/>
    <hyperlink ref="P43" r:id="rId31" xr:uid="{00000000-0004-0000-0700-00001E000000}"/>
    <hyperlink ref="P61" r:id="rId32" xr:uid="{00000000-0004-0000-0700-00001F000000}"/>
    <hyperlink ref="P79" r:id="rId33" xr:uid="{00000000-0004-0000-0700-000020000000}"/>
    <hyperlink ref="P67" r:id="rId34" xr:uid="{00000000-0004-0000-0700-000021000000}"/>
    <hyperlink ref="P22" r:id="rId35" xr:uid="{00000000-0004-0000-0700-000022000000}"/>
    <hyperlink ref="P29" r:id="rId36" xr:uid="{00000000-0004-0000-0700-000023000000}"/>
    <hyperlink ref="P127" r:id="rId37" xr:uid="{00000000-0004-0000-0700-000024000000}"/>
    <hyperlink ref="P31" r:id="rId38" xr:uid="{00000000-0004-0000-0700-000025000000}"/>
    <hyperlink ref="P66" r:id="rId39" xr:uid="{00000000-0004-0000-0700-000026000000}"/>
    <hyperlink ref="P108" r:id="rId40" xr:uid="{00000000-0004-0000-0700-000027000000}"/>
    <hyperlink ref="P50" r:id="rId41" xr:uid="{00000000-0004-0000-0700-000028000000}"/>
    <hyperlink ref="P87" r:id="rId42" xr:uid="{00000000-0004-0000-0700-000029000000}"/>
    <hyperlink ref="P115" r:id="rId43" xr:uid="{00000000-0004-0000-0700-00002A000000}"/>
    <hyperlink ref="P93" r:id="rId44" xr:uid="{00000000-0004-0000-0700-00002B000000}"/>
    <hyperlink ref="P111" r:id="rId45" xr:uid="{00000000-0004-0000-0700-00002C000000}"/>
    <hyperlink ref="P129" r:id="rId46" xr:uid="{00000000-0004-0000-0700-00002D000000}"/>
    <hyperlink ref="P114" r:id="rId47" xr:uid="{00000000-0004-0000-0700-00002E000000}"/>
    <hyperlink ref="P107" r:id="rId48" xr:uid="{00000000-0004-0000-0700-00002F000000}"/>
    <hyperlink ref="P55" r:id="rId49" xr:uid="{00000000-0004-0000-0700-000030000000}"/>
    <hyperlink ref="P134" r:id="rId50" xr:uid="{00000000-0004-0000-0700-000031000000}"/>
    <hyperlink ref="P110" r:id="rId51" xr:uid="{00000000-0004-0000-0700-000032000000}"/>
    <hyperlink ref="P91" r:id="rId52" xr:uid="{00000000-0004-0000-0700-000033000000}"/>
    <hyperlink ref="P124" r:id="rId53" xr:uid="{00000000-0004-0000-0700-000034000000}"/>
    <hyperlink ref="P54" r:id="rId54" xr:uid="{00000000-0004-0000-0700-000035000000}"/>
    <hyperlink ref="P70" r:id="rId55" xr:uid="{00000000-0004-0000-0700-000036000000}"/>
    <hyperlink ref="P11" r:id="rId56" xr:uid="{00000000-0004-0000-0700-000037000000}"/>
    <hyperlink ref="P44" r:id="rId57" xr:uid="{00000000-0004-0000-0700-000038000000}"/>
    <hyperlink ref="P60" r:id="rId58" xr:uid="{00000000-0004-0000-0700-000039000000}"/>
    <hyperlink ref="P80" r:id="rId59" xr:uid="{00000000-0004-0000-0700-00003A000000}"/>
    <hyperlink ref="P130" r:id="rId60" xr:uid="{00000000-0004-0000-0700-00003B000000}"/>
    <hyperlink ref="P126" r:id="rId61" xr:uid="{00000000-0004-0000-0700-00003C000000}"/>
    <hyperlink ref="P123" r:id="rId62" xr:uid="{00000000-0004-0000-0700-00003D000000}"/>
    <hyperlink ref="P82" r:id="rId63" xr:uid="{00000000-0004-0000-0700-00003E000000}"/>
    <hyperlink ref="P75" r:id="rId64" xr:uid="{00000000-0004-0000-0700-00003F000000}"/>
    <hyperlink ref="P104" r:id="rId65" xr:uid="{00000000-0004-0000-0700-000040000000}"/>
    <hyperlink ref="P136" r:id="rId66" xr:uid="{00000000-0004-0000-0700-000041000000}"/>
    <hyperlink ref="P125" r:id="rId67" xr:uid="{00000000-0004-0000-0700-000042000000}"/>
    <hyperlink ref="P116" r:id="rId68" xr:uid="{00000000-0004-0000-0700-000043000000}"/>
    <hyperlink ref="P20" r:id="rId69" xr:uid="{00000000-0004-0000-0700-000044000000}"/>
    <hyperlink ref="P106" r:id="rId70" xr:uid="{00000000-0004-0000-0700-000045000000}"/>
    <hyperlink ref="P99" r:id="rId71" xr:uid="{00000000-0004-0000-0700-000046000000}"/>
    <hyperlink ref="P39" r:id="rId72" xr:uid="{00000000-0004-0000-0700-000047000000}"/>
    <hyperlink ref="P68" r:id="rId73" xr:uid="{00000000-0004-0000-0700-000048000000}"/>
    <hyperlink ref="P95" r:id="rId74" xr:uid="{00000000-0004-0000-0700-000049000000}"/>
    <hyperlink ref="P34" r:id="rId75" xr:uid="{00000000-0004-0000-0700-00004A000000}"/>
    <hyperlink ref="P12" r:id="rId76" xr:uid="{00000000-0004-0000-0700-00004B000000}"/>
    <hyperlink ref="P109" r:id="rId77" xr:uid="{00000000-0004-0000-0700-00004C000000}"/>
    <hyperlink ref="P56" r:id="rId78" xr:uid="{00000000-0004-0000-0700-00004D000000}"/>
    <hyperlink ref="Q56" r:id="rId79" xr:uid="{00000000-0004-0000-0700-00004E000000}"/>
    <hyperlink ref="P51" r:id="rId80" xr:uid="{00000000-0004-0000-0700-00004F000000}"/>
    <hyperlink ref="P18" r:id="rId81" xr:uid="{00000000-0004-0000-0700-000050000000}"/>
    <hyperlink ref="P86" r:id="rId82" xr:uid="{00000000-0004-0000-0700-000051000000}"/>
    <hyperlink ref="P19" r:id="rId83" xr:uid="{00000000-0004-0000-0700-000052000000}"/>
    <hyperlink ref="P63" r:id="rId84" xr:uid="{00000000-0004-0000-0700-000053000000}"/>
    <hyperlink ref="P77" r:id="rId85" xr:uid="{00000000-0004-0000-0700-000054000000}"/>
    <hyperlink ref="P117" r:id="rId86" xr:uid="{00000000-0004-0000-0700-000055000000}"/>
    <hyperlink ref="P83" r:id="rId87" xr:uid="{00000000-0004-0000-0700-000056000000}"/>
    <hyperlink ref="P10" r:id="rId88" xr:uid="{00000000-0004-0000-0700-000057000000}"/>
    <hyperlink ref="P131" r:id="rId89" xr:uid="{00000000-0004-0000-0700-000058000000}"/>
    <hyperlink ref="P121" r:id="rId90" xr:uid="{00000000-0004-0000-0700-000059000000}"/>
    <hyperlink ref="P128" r:id="rId91" xr:uid="{00000000-0004-0000-0700-00005A000000}"/>
    <hyperlink ref="P4" r:id="rId92" xr:uid="{00000000-0004-0000-0700-00005B000000}"/>
    <hyperlink ref="P36" r:id="rId93" xr:uid="{00000000-0004-0000-0700-00005C000000}"/>
    <hyperlink ref="P13" r:id="rId94" xr:uid="{00000000-0004-0000-0700-00005D000000}"/>
    <hyperlink ref="P26" r:id="rId95" xr:uid="{00000000-0004-0000-0700-00005E000000}"/>
    <hyperlink ref="P33" r:id="rId96" xr:uid="{00000000-0004-0000-0700-00005F000000}"/>
    <hyperlink ref="P38" r:id="rId97" xr:uid="{00000000-0004-0000-0700-000060000000}"/>
    <hyperlink ref="P42" r:id="rId98" xr:uid="{00000000-0004-0000-0700-000061000000}"/>
    <hyperlink ref="Q47" r:id="rId99" xr:uid="{00000000-0004-0000-0700-000062000000}"/>
    <hyperlink ref="P139" r:id="rId100" xr:uid="{00000000-0004-0000-0700-000063000000}"/>
    <hyperlink ref="P140" r:id="rId101" xr:uid="{00000000-0004-0000-0700-000064000000}"/>
    <hyperlink ref="P6" r:id="rId102" xr:uid="{00000000-0004-0000-0700-000065000000}"/>
    <hyperlink ref="Q60" r:id="rId103" display="mailto:Damien.rapin@outlook.fr" xr:uid="{00000000-0004-0000-0700-000066000000}"/>
    <hyperlink ref="Q80" r:id="rId104" display="mailto:Damien.rapin@outlook.fr" xr:uid="{00000000-0004-0000-0700-000067000000}"/>
    <hyperlink ref="P85" r:id="rId105" xr:uid="{00000000-0004-0000-0700-000068000000}"/>
    <hyperlink ref="P59" r:id="rId106" xr:uid="{00000000-0004-0000-0700-000069000000}"/>
    <hyperlink ref="Q93" r:id="rId107" xr:uid="{00000000-0004-0000-0700-00006A000000}"/>
    <hyperlink ref="P97" r:id="rId108" xr:uid="{00000000-0004-0000-0700-00006B000000}"/>
    <hyperlink ref="Q85" r:id="rId109" xr:uid="{00000000-0004-0000-0700-00006C000000}"/>
    <hyperlink ref="Q91" r:id="rId110" xr:uid="{00000000-0004-0000-0700-00006D000000}"/>
    <hyperlink ref="P64" r:id="rId111" xr:uid="{00000000-0004-0000-0700-00006E000000}"/>
    <hyperlink ref="P62" r:id="rId112" xr:uid="{00000000-0004-0000-0700-00006F000000}"/>
    <hyperlink ref="P100" r:id="rId113" xr:uid="{00000000-0004-0000-0700-000070000000}"/>
    <hyperlink ref="P102" r:id="rId114" xr:uid="{00000000-0004-0000-0700-000071000000}"/>
    <hyperlink ref="P94" r:id="rId115" xr:uid="{00000000-0004-0000-0700-000072000000}"/>
    <hyperlink ref="Q94" r:id="rId116" xr:uid="{00000000-0004-0000-0700-000073000000}"/>
    <hyperlink ref="P14" r:id="rId117" xr:uid="{00000000-0004-0000-0700-000074000000}"/>
    <hyperlink ref="P9" r:id="rId118" xr:uid="{00000000-0004-0000-0700-000075000000}"/>
    <hyperlink ref="P49" r:id="rId119" xr:uid="{00000000-0004-0000-0700-000076000000}"/>
    <hyperlink ref="P137" r:id="rId120" xr:uid="{00000000-0004-0000-0700-000077000000}"/>
    <hyperlink ref="P138" r:id="rId121" xr:uid="{00000000-0004-0000-0700-000078000000}"/>
    <hyperlink ref="P52" r:id="rId122" xr:uid="{00000000-0004-0000-0700-000079000000}"/>
    <hyperlink ref="P35" r:id="rId123" xr:uid="{00000000-0004-0000-0700-00007A000000}"/>
    <hyperlink ref="P16" r:id="rId124" xr:uid="{00000000-0004-0000-0700-00007B000000}"/>
    <hyperlink ref="P15" r:id="rId125" xr:uid="{00000000-0004-0000-0700-00007C000000}"/>
    <hyperlink ref="P21" r:id="rId126" xr:uid="{00000000-0004-0000-0700-00007D000000}"/>
    <hyperlink ref="P32" r:id="rId127" xr:uid="{00000000-0004-0000-0700-00007E000000}"/>
    <hyperlink ref="P45" r:id="rId128" xr:uid="{00000000-0004-0000-0700-00007F000000}"/>
    <hyperlink ref="P30" r:id="rId129" xr:uid="{00000000-0004-0000-0700-000080000000}"/>
    <hyperlink ref="P46" r:id="rId130" xr:uid="{00000000-0004-0000-0700-000081000000}"/>
    <hyperlink ref="P23" r:id="rId131" xr:uid="{00000000-0004-0000-0700-000082000000}"/>
    <hyperlink ref="P7" r:id="rId132" xr:uid="{00000000-0004-0000-0700-000083000000}"/>
    <hyperlink ref="P5" r:id="rId133" xr:uid="{00000000-0004-0000-0700-000084000000}"/>
    <hyperlink ref="P3" r:id="rId134" xr:uid="{00000000-0004-0000-0700-000085000000}"/>
    <hyperlink ref="P65" r:id="rId135" xr:uid="{00000000-0004-0000-0700-000086000000}"/>
    <hyperlink ref="P27" r:id="rId136" xr:uid="{00000000-0004-0000-0700-000087000000}"/>
    <hyperlink ref="P53" r:id="rId137" xr:uid="{00000000-0004-0000-0700-000088000000}"/>
    <hyperlink ref="P37" r:id="rId138" xr:uid="{00000000-0004-0000-0700-000089000000}"/>
    <hyperlink ref="P71" r:id="rId139" xr:uid="{00000000-0004-0000-0700-00008A000000}"/>
    <hyperlink ref="P141" r:id="rId140" xr:uid="{00000000-0004-0000-0700-00008B000000}"/>
    <hyperlink ref="P142" r:id="rId141" xr:uid="{00000000-0004-0000-0700-00008C000000}"/>
    <hyperlink ref="P17" r:id="rId142" xr:uid="{00000000-0004-0000-0700-00008D000000}"/>
    <hyperlink ref="P119" r:id="rId143" xr:uid="{00000000-0004-0000-0700-00008E000000}"/>
    <hyperlink ref="Q46" r:id="rId144" xr:uid="{00000000-0004-0000-0700-00008F000000}"/>
    <hyperlink ref="Q87" r:id="rId145" xr:uid="{00000000-0004-0000-0700-000090000000}"/>
    <hyperlink ref="P103" r:id="rId146" xr:uid="{00000000-0004-0000-0700-000091000000}"/>
    <hyperlink ref="Q40" r:id="rId147" xr:uid="{00000000-0004-0000-0700-000092000000}"/>
    <hyperlink ref="P101" r:id="rId148" xr:uid="{00000000-0004-0000-0700-000093000000}"/>
    <hyperlink ref="P105" r:id="rId149" xr:uid="{00000000-0004-0000-0700-000094000000}"/>
    <hyperlink ref="P58" r:id="rId150" xr:uid="{00000000-0004-0000-0700-000095000000}"/>
    <hyperlink ref="Q92" r:id="rId151" xr:uid="{00000000-0004-0000-0700-000096000000}"/>
  </hyperlinks>
  <pageMargins left="0.7" right="0.7" top="0.75" bottom="0.75" header="0.3" footer="0.3"/>
  <legacyDrawing r:id="rId15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5"/>
  <sheetViews>
    <sheetView zoomScale="80" zoomScaleNormal="80" workbookViewId="0">
      <selection activeCell="D25" sqref="D25"/>
    </sheetView>
  </sheetViews>
  <sheetFormatPr baseColWidth="10" defaultColWidth="9.140625" defaultRowHeight="15.75" customHeight="1"/>
  <cols>
    <col min="1" max="1" width="8.85546875" style="427" customWidth="1"/>
    <col min="2" max="2" width="18.28515625" style="427" customWidth="1"/>
    <col min="3" max="3" width="9.140625" style="427"/>
    <col min="4" max="4" width="16.85546875" style="427" customWidth="1"/>
    <col min="5" max="5" width="9.140625" style="427"/>
    <col min="6" max="6" width="18" style="427" customWidth="1"/>
    <col min="7" max="7" width="9.140625" style="427"/>
    <col min="8" max="8" width="18.140625" style="427" customWidth="1"/>
    <col min="9" max="10" width="9.140625" style="427"/>
    <col min="11" max="11" width="12.7109375" style="427" customWidth="1"/>
    <col min="12" max="253" width="9.140625" style="427"/>
    <col min="254" max="254" width="1.7109375" style="427" customWidth="1"/>
    <col min="255" max="255" width="18.85546875" style="427" customWidth="1"/>
    <col min="256" max="256" width="7.28515625" style="427" customWidth="1"/>
    <col min="257" max="257" width="18.28515625" style="427" customWidth="1"/>
    <col min="258" max="258" width="9.140625" style="427"/>
    <col min="259" max="259" width="16.85546875" style="427" customWidth="1"/>
    <col min="260" max="260" width="9.140625" style="427"/>
    <col min="261" max="261" width="18" style="427" customWidth="1"/>
    <col min="262" max="262" width="9.140625" style="427"/>
    <col min="263" max="263" width="18.140625" style="427" customWidth="1"/>
    <col min="264" max="509" width="9.140625" style="427"/>
    <col min="510" max="510" width="1.7109375" style="427" customWidth="1"/>
    <col min="511" max="511" width="18.85546875" style="427" customWidth="1"/>
    <col min="512" max="512" width="7.28515625" style="427" customWidth="1"/>
    <col min="513" max="513" width="18.28515625" style="427" customWidth="1"/>
    <col min="514" max="514" width="9.140625" style="427"/>
    <col min="515" max="515" width="16.85546875" style="427" customWidth="1"/>
    <col min="516" max="516" width="9.140625" style="427"/>
    <col min="517" max="517" width="18" style="427" customWidth="1"/>
    <col min="518" max="518" width="9.140625" style="427"/>
    <col min="519" max="519" width="18.140625" style="427" customWidth="1"/>
    <col min="520" max="765" width="9.140625" style="427"/>
    <col min="766" max="766" width="1.7109375" style="427" customWidth="1"/>
    <col min="767" max="767" width="18.85546875" style="427" customWidth="1"/>
    <col min="768" max="768" width="7.28515625" style="427" customWidth="1"/>
    <col min="769" max="769" width="18.28515625" style="427" customWidth="1"/>
    <col min="770" max="770" width="9.140625" style="427"/>
    <col min="771" max="771" width="16.85546875" style="427" customWidth="1"/>
    <col min="772" max="772" width="9.140625" style="427"/>
    <col min="773" max="773" width="18" style="427" customWidth="1"/>
    <col min="774" max="774" width="9.140625" style="427"/>
    <col min="775" max="775" width="18.140625" style="427" customWidth="1"/>
    <col min="776" max="1021" width="9.140625" style="427"/>
    <col min="1022" max="1022" width="1.7109375" style="427" customWidth="1"/>
    <col min="1023" max="1023" width="18.85546875" style="427" customWidth="1"/>
    <col min="1024" max="1024" width="7.28515625" style="427" customWidth="1"/>
    <col min="1025" max="1025" width="18.28515625" style="427" customWidth="1"/>
    <col min="1026" max="1026" width="9.140625" style="427"/>
    <col min="1027" max="1027" width="16.85546875" style="427" customWidth="1"/>
    <col min="1028" max="1028" width="9.140625" style="427"/>
    <col min="1029" max="1029" width="18" style="427" customWidth="1"/>
    <col min="1030" max="1030" width="9.140625" style="427"/>
    <col min="1031" max="1031" width="18.140625" style="427" customWidth="1"/>
    <col min="1032" max="1277" width="9.140625" style="427"/>
    <col min="1278" max="1278" width="1.7109375" style="427" customWidth="1"/>
    <col min="1279" max="1279" width="18.85546875" style="427" customWidth="1"/>
    <col min="1280" max="1280" width="7.28515625" style="427" customWidth="1"/>
    <col min="1281" max="1281" width="18.28515625" style="427" customWidth="1"/>
    <col min="1282" max="1282" width="9.140625" style="427"/>
    <col min="1283" max="1283" width="16.85546875" style="427" customWidth="1"/>
    <col min="1284" max="1284" width="9.140625" style="427"/>
    <col min="1285" max="1285" width="18" style="427" customWidth="1"/>
    <col min="1286" max="1286" width="9.140625" style="427"/>
    <col min="1287" max="1287" width="18.140625" style="427" customWidth="1"/>
    <col min="1288" max="1533" width="9.140625" style="427"/>
    <col min="1534" max="1534" width="1.7109375" style="427" customWidth="1"/>
    <col min="1535" max="1535" width="18.85546875" style="427" customWidth="1"/>
    <col min="1536" max="1536" width="7.28515625" style="427" customWidth="1"/>
    <col min="1537" max="1537" width="18.28515625" style="427" customWidth="1"/>
    <col min="1538" max="1538" width="9.140625" style="427"/>
    <col min="1539" max="1539" width="16.85546875" style="427" customWidth="1"/>
    <col min="1540" max="1540" width="9.140625" style="427"/>
    <col min="1541" max="1541" width="18" style="427" customWidth="1"/>
    <col min="1542" max="1542" width="9.140625" style="427"/>
    <col min="1543" max="1543" width="18.140625" style="427" customWidth="1"/>
    <col min="1544" max="1789" width="9.140625" style="427"/>
    <col min="1790" max="1790" width="1.7109375" style="427" customWidth="1"/>
    <col min="1791" max="1791" width="18.85546875" style="427" customWidth="1"/>
    <col min="1792" max="1792" width="7.28515625" style="427" customWidth="1"/>
    <col min="1793" max="1793" width="18.28515625" style="427" customWidth="1"/>
    <col min="1794" max="1794" width="9.140625" style="427"/>
    <col min="1795" max="1795" width="16.85546875" style="427" customWidth="1"/>
    <col min="1796" max="1796" width="9.140625" style="427"/>
    <col min="1797" max="1797" width="18" style="427" customWidth="1"/>
    <col min="1798" max="1798" width="9.140625" style="427"/>
    <col min="1799" max="1799" width="18.140625" style="427" customWidth="1"/>
    <col min="1800" max="2045" width="9.140625" style="427"/>
    <col min="2046" max="2046" width="1.7109375" style="427" customWidth="1"/>
    <col min="2047" max="2047" width="18.85546875" style="427" customWidth="1"/>
    <col min="2048" max="2048" width="7.28515625" style="427" customWidth="1"/>
    <col min="2049" max="2049" width="18.28515625" style="427" customWidth="1"/>
    <col min="2050" max="2050" width="9.140625" style="427"/>
    <col min="2051" max="2051" width="16.85546875" style="427" customWidth="1"/>
    <col min="2052" max="2052" width="9.140625" style="427"/>
    <col min="2053" max="2053" width="18" style="427" customWidth="1"/>
    <col min="2054" max="2054" width="9.140625" style="427"/>
    <col min="2055" max="2055" width="18.140625" style="427" customWidth="1"/>
    <col min="2056" max="2301" width="9.140625" style="427"/>
    <col min="2302" max="2302" width="1.7109375" style="427" customWidth="1"/>
    <col min="2303" max="2303" width="18.85546875" style="427" customWidth="1"/>
    <col min="2304" max="2304" width="7.28515625" style="427" customWidth="1"/>
    <col min="2305" max="2305" width="18.28515625" style="427" customWidth="1"/>
    <col min="2306" max="2306" width="9.140625" style="427"/>
    <col min="2307" max="2307" width="16.85546875" style="427" customWidth="1"/>
    <col min="2308" max="2308" width="9.140625" style="427"/>
    <col min="2309" max="2309" width="18" style="427" customWidth="1"/>
    <col min="2310" max="2310" width="9.140625" style="427"/>
    <col min="2311" max="2311" width="18.140625" style="427" customWidth="1"/>
    <col min="2312" max="2557" width="9.140625" style="427"/>
    <col min="2558" max="2558" width="1.7109375" style="427" customWidth="1"/>
    <col min="2559" max="2559" width="18.85546875" style="427" customWidth="1"/>
    <col min="2560" max="2560" width="7.28515625" style="427" customWidth="1"/>
    <col min="2561" max="2561" width="18.28515625" style="427" customWidth="1"/>
    <col min="2562" max="2562" width="9.140625" style="427"/>
    <col min="2563" max="2563" width="16.85546875" style="427" customWidth="1"/>
    <col min="2564" max="2564" width="9.140625" style="427"/>
    <col min="2565" max="2565" width="18" style="427" customWidth="1"/>
    <col min="2566" max="2566" width="9.140625" style="427"/>
    <col min="2567" max="2567" width="18.140625" style="427" customWidth="1"/>
    <col min="2568" max="2813" width="9.140625" style="427"/>
    <col min="2814" max="2814" width="1.7109375" style="427" customWidth="1"/>
    <col min="2815" max="2815" width="18.85546875" style="427" customWidth="1"/>
    <col min="2816" max="2816" width="7.28515625" style="427" customWidth="1"/>
    <col min="2817" max="2817" width="18.28515625" style="427" customWidth="1"/>
    <col min="2818" max="2818" width="9.140625" style="427"/>
    <col min="2819" max="2819" width="16.85546875" style="427" customWidth="1"/>
    <col min="2820" max="2820" width="9.140625" style="427"/>
    <col min="2821" max="2821" width="18" style="427" customWidth="1"/>
    <col min="2822" max="2822" width="9.140625" style="427"/>
    <col min="2823" max="2823" width="18.140625" style="427" customWidth="1"/>
    <col min="2824" max="3069" width="9.140625" style="427"/>
    <col min="3070" max="3070" width="1.7109375" style="427" customWidth="1"/>
    <col min="3071" max="3071" width="18.85546875" style="427" customWidth="1"/>
    <col min="3072" max="3072" width="7.28515625" style="427" customWidth="1"/>
    <col min="3073" max="3073" width="18.28515625" style="427" customWidth="1"/>
    <col min="3074" max="3074" width="9.140625" style="427"/>
    <col min="3075" max="3075" width="16.85546875" style="427" customWidth="1"/>
    <col min="3076" max="3076" width="9.140625" style="427"/>
    <col min="3077" max="3077" width="18" style="427" customWidth="1"/>
    <col min="3078" max="3078" width="9.140625" style="427"/>
    <col min="3079" max="3079" width="18.140625" style="427" customWidth="1"/>
    <col min="3080" max="3325" width="9.140625" style="427"/>
    <col min="3326" max="3326" width="1.7109375" style="427" customWidth="1"/>
    <col min="3327" max="3327" width="18.85546875" style="427" customWidth="1"/>
    <col min="3328" max="3328" width="7.28515625" style="427" customWidth="1"/>
    <col min="3329" max="3329" width="18.28515625" style="427" customWidth="1"/>
    <col min="3330" max="3330" width="9.140625" style="427"/>
    <col min="3331" max="3331" width="16.85546875" style="427" customWidth="1"/>
    <col min="3332" max="3332" width="9.140625" style="427"/>
    <col min="3333" max="3333" width="18" style="427" customWidth="1"/>
    <col min="3334" max="3334" width="9.140625" style="427"/>
    <col min="3335" max="3335" width="18.140625" style="427" customWidth="1"/>
    <col min="3336" max="3581" width="9.140625" style="427"/>
    <col min="3582" max="3582" width="1.7109375" style="427" customWidth="1"/>
    <col min="3583" max="3583" width="18.85546875" style="427" customWidth="1"/>
    <col min="3584" max="3584" width="7.28515625" style="427" customWidth="1"/>
    <col min="3585" max="3585" width="18.28515625" style="427" customWidth="1"/>
    <col min="3586" max="3586" width="9.140625" style="427"/>
    <col min="3587" max="3587" width="16.85546875" style="427" customWidth="1"/>
    <col min="3588" max="3588" width="9.140625" style="427"/>
    <col min="3589" max="3589" width="18" style="427" customWidth="1"/>
    <col min="3590" max="3590" width="9.140625" style="427"/>
    <col min="3591" max="3591" width="18.140625" style="427" customWidth="1"/>
    <col min="3592" max="3837" width="9.140625" style="427"/>
    <col min="3838" max="3838" width="1.7109375" style="427" customWidth="1"/>
    <col min="3839" max="3839" width="18.85546875" style="427" customWidth="1"/>
    <col min="3840" max="3840" width="7.28515625" style="427" customWidth="1"/>
    <col min="3841" max="3841" width="18.28515625" style="427" customWidth="1"/>
    <col min="3842" max="3842" width="9.140625" style="427"/>
    <col min="3843" max="3843" width="16.85546875" style="427" customWidth="1"/>
    <col min="3844" max="3844" width="9.140625" style="427"/>
    <col min="3845" max="3845" width="18" style="427" customWidth="1"/>
    <col min="3846" max="3846" width="9.140625" style="427"/>
    <col min="3847" max="3847" width="18.140625" style="427" customWidth="1"/>
    <col min="3848" max="4093" width="9.140625" style="427"/>
    <col min="4094" max="4094" width="1.7109375" style="427" customWidth="1"/>
    <col min="4095" max="4095" width="18.85546875" style="427" customWidth="1"/>
    <col min="4096" max="4096" width="7.28515625" style="427" customWidth="1"/>
    <col min="4097" max="4097" width="18.28515625" style="427" customWidth="1"/>
    <col min="4098" max="4098" width="9.140625" style="427"/>
    <col min="4099" max="4099" width="16.85546875" style="427" customWidth="1"/>
    <col min="4100" max="4100" width="9.140625" style="427"/>
    <col min="4101" max="4101" width="18" style="427" customWidth="1"/>
    <col min="4102" max="4102" width="9.140625" style="427"/>
    <col min="4103" max="4103" width="18.140625" style="427" customWidth="1"/>
    <col min="4104" max="4349" width="9.140625" style="427"/>
    <col min="4350" max="4350" width="1.7109375" style="427" customWidth="1"/>
    <col min="4351" max="4351" width="18.85546875" style="427" customWidth="1"/>
    <col min="4352" max="4352" width="7.28515625" style="427" customWidth="1"/>
    <col min="4353" max="4353" width="18.28515625" style="427" customWidth="1"/>
    <col min="4354" max="4354" width="9.140625" style="427"/>
    <col min="4355" max="4355" width="16.85546875" style="427" customWidth="1"/>
    <col min="4356" max="4356" width="9.140625" style="427"/>
    <col min="4357" max="4357" width="18" style="427" customWidth="1"/>
    <col min="4358" max="4358" width="9.140625" style="427"/>
    <col min="4359" max="4359" width="18.140625" style="427" customWidth="1"/>
    <col min="4360" max="4605" width="9.140625" style="427"/>
    <col min="4606" max="4606" width="1.7109375" style="427" customWidth="1"/>
    <col min="4607" max="4607" width="18.85546875" style="427" customWidth="1"/>
    <col min="4608" max="4608" width="7.28515625" style="427" customWidth="1"/>
    <col min="4609" max="4609" width="18.28515625" style="427" customWidth="1"/>
    <col min="4610" max="4610" width="9.140625" style="427"/>
    <col min="4611" max="4611" width="16.85546875" style="427" customWidth="1"/>
    <col min="4612" max="4612" width="9.140625" style="427"/>
    <col min="4613" max="4613" width="18" style="427" customWidth="1"/>
    <col min="4614" max="4614" width="9.140625" style="427"/>
    <col min="4615" max="4615" width="18.140625" style="427" customWidth="1"/>
    <col min="4616" max="4861" width="9.140625" style="427"/>
    <col min="4862" max="4862" width="1.7109375" style="427" customWidth="1"/>
    <col min="4863" max="4863" width="18.85546875" style="427" customWidth="1"/>
    <col min="4864" max="4864" width="7.28515625" style="427" customWidth="1"/>
    <col min="4865" max="4865" width="18.28515625" style="427" customWidth="1"/>
    <col min="4866" max="4866" width="9.140625" style="427"/>
    <col min="4867" max="4867" width="16.85546875" style="427" customWidth="1"/>
    <col min="4868" max="4868" width="9.140625" style="427"/>
    <col min="4869" max="4869" width="18" style="427" customWidth="1"/>
    <col min="4870" max="4870" width="9.140625" style="427"/>
    <col min="4871" max="4871" width="18.140625" style="427" customWidth="1"/>
    <col min="4872" max="5117" width="9.140625" style="427"/>
    <col min="5118" max="5118" width="1.7109375" style="427" customWidth="1"/>
    <col min="5119" max="5119" width="18.85546875" style="427" customWidth="1"/>
    <col min="5120" max="5120" width="7.28515625" style="427" customWidth="1"/>
    <col min="5121" max="5121" width="18.28515625" style="427" customWidth="1"/>
    <col min="5122" max="5122" width="9.140625" style="427"/>
    <col min="5123" max="5123" width="16.85546875" style="427" customWidth="1"/>
    <col min="5124" max="5124" width="9.140625" style="427"/>
    <col min="5125" max="5125" width="18" style="427" customWidth="1"/>
    <col min="5126" max="5126" width="9.140625" style="427"/>
    <col min="5127" max="5127" width="18.140625" style="427" customWidth="1"/>
    <col min="5128" max="5373" width="9.140625" style="427"/>
    <col min="5374" max="5374" width="1.7109375" style="427" customWidth="1"/>
    <col min="5375" max="5375" width="18.85546875" style="427" customWidth="1"/>
    <col min="5376" max="5376" width="7.28515625" style="427" customWidth="1"/>
    <col min="5377" max="5377" width="18.28515625" style="427" customWidth="1"/>
    <col min="5378" max="5378" width="9.140625" style="427"/>
    <col min="5379" max="5379" width="16.85546875" style="427" customWidth="1"/>
    <col min="5380" max="5380" width="9.140625" style="427"/>
    <col min="5381" max="5381" width="18" style="427" customWidth="1"/>
    <col min="5382" max="5382" width="9.140625" style="427"/>
    <col min="5383" max="5383" width="18.140625" style="427" customWidth="1"/>
    <col min="5384" max="5629" width="9.140625" style="427"/>
    <col min="5630" max="5630" width="1.7109375" style="427" customWidth="1"/>
    <col min="5631" max="5631" width="18.85546875" style="427" customWidth="1"/>
    <col min="5632" max="5632" width="7.28515625" style="427" customWidth="1"/>
    <col min="5633" max="5633" width="18.28515625" style="427" customWidth="1"/>
    <col min="5634" max="5634" width="9.140625" style="427"/>
    <col min="5635" max="5635" width="16.85546875" style="427" customWidth="1"/>
    <col min="5636" max="5636" width="9.140625" style="427"/>
    <col min="5637" max="5637" width="18" style="427" customWidth="1"/>
    <col min="5638" max="5638" width="9.140625" style="427"/>
    <col min="5639" max="5639" width="18.140625" style="427" customWidth="1"/>
    <col min="5640" max="5885" width="9.140625" style="427"/>
    <col min="5886" max="5886" width="1.7109375" style="427" customWidth="1"/>
    <col min="5887" max="5887" width="18.85546875" style="427" customWidth="1"/>
    <col min="5888" max="5888" width="7.28515625" style="427" customWidth="1"/>
    <col min="5889" max="5889" width="18.28515625" style="427" customWidth="1"/>
    <col min="5890" max="5890" width="9.140625" style="427"/>
    <col min="5891" max="5891" width="16.85546875" style="427" customWidth="1"/>
    <col min="5892" max="5892" width="9.140625" style="427"/>
    <col min="5893" max="5893" width="18" style="427" customWidth="1"/>
    <col min="5894" max="5894" width="9.140625" style="427"/>
    <col min="5895" max="5895" width="18.140625" style="427" customWidth="1"/>
    <col min="5896" max="6141" width="9.140625" style="427"/>
    <col min="6142" max="6142" width="1.7109375" style="427" customWidth="1"/>
    <col min="6143" max="6143" width="18.85546875" style="427" customWidth="1"/>
    <col min="6144" max="6144" width="7.28515625" style="427" customWidth="1"/>
    <col min="6145" max="6145" width="18.28515625" style="427" customWidth="1"/>
    <col min="6146" max="6146" width="9.140625" style="427"/>
    <col min="6147" max="6147" width="16.85546875" style="427" customWidth="1"/>
    <col min="6148" max="6148" width="9.140625" style="427"/>
    <col min="6149" max="6149" width="18" style="427" customWidth="1"/>
    <col min="6150" max="6150" width="9.140625" style="427"/>
    <col min="6151" max="6151" width="18.140625" style="427" customWidth="1"/>
    <col min="6152" max="6397" width="9.140625" style="427"/>
    <col min="6398" max="6398" width="1.7109375" style="427" customWidth="1"/>
    <col min="6399" max="6399" width="18.85546875" style="427" customWidth="1"/>
    <col min="6400" max="6400" width="7.28515625" style="427" customWidth="1"/>
    <col min="6401" max="6401" width="18.28515625" style="427" customWidth="1"/>
    <col min="6402" max="6402" width="9.140625" style="427"/>
    <col min="6403" max="6403" width="16.85546875" style="427" customWidth="1"/>
    <col min="6404" max="6404" width="9.140625" style="427"/>
    <col min="6405" max="6405" width="18" style="427" customWidth="1"/>
    <col min="6406" max="6406" width="9.140625" style="427"/>
    <col min="6407" max="6407" width="18.140625" style="427" customWidth="1"/>
    <col min="6408" max="6653" width="9.140625" style="427"/>
    <col min="6654" max="6654" width="1.7109375" style="427" customWidth="1"/>
    <col min="6655" max="6655" width="18.85546875" style="427" customWidth="1"/>
    <col min="6656" max="6656" width="7.28515625" style="427" customWidth="1"/>
    <col min="6657" max="6657" width="18.28515625" style="427" customWidth="1"/>
    <col min="6658" max="6658" width="9.140625" style="427"/>
    <col min="6659" max="6659" width="16.85546875" style="427" customWidth="1"/>
    <col min="6660" max="6660" width="9.140625" style="427"/>
    <col min="6661" max="6661" width="18" style="427" customWidth="1"/>
    <col min="6662" max="6662" width="9.140625" style="427"/>
    <col min="6663" max="6663" width="18.140625" style="427" customWidth="1"/>
    <col min="6664" max="6909" width="9.140625" style="427"/>
    <col min="6910" max="6910" width="1.7109375" style="427" customWidth="1"/>
    <col min="6911" max="6911" width="18.85546875" style="427" customWidth="1"/>
    <col min="6912" max="6912" width="7.28515625" style="427" customWidth="1"/>
    <col min="6913" max="6913" width="18.28515625" style="427" customWidth="1"/>
    <col min="6914" max="6914" width="9.140625" style="427"/>
    <col min="6915" max="6915" width="16.85546875" style="427" customWidth="1"/>
    <col min="6916" max="6916" width="9.140625" style="427"/>
    <col min="6917" max="6917" width="18" style="427" customWidth="1"/>
    <col min="6918" max="6918" width="9.140625" style="427"/>
    <col min="6919" max="6919" width="18.140625" style="427" customWidth="1"/>
    <col min="6920" max="7165" width="9.140625" style="427"/>
    <col min="7166" max="7166" width="1.7109375" style="427" customWidth="1"/>
    <col min="7167" max="7167" width="18.85546875" style="427" customWidth="1"/>
    <col min="7168" max="7168" width="7.28515625" style="427" customWidth="1"/>
    <col min="7169" max="7169" width="18.28515625" style="427" customWidth="1"/>
    <col min="7170" max="7170" width="9.140625" style="427"/>
    <col min="7171" max="7171" width="16.85546875" style="427" customWidth="1"/>
    <col min="7172" max="7172" width="9.140625" style="427"/>
    <col min="7173" max="7173" width="18" style="427" customWidth="1"/>
    <col min="7174" max="7174" width="9.140625" style="427"/>
    <col min="7175" max="7175" width="18.140625" style="427" customWidth="1"/>
    <col min="7176" max="7421" width="9.140625" style="427"/>
    <col min="7422" max="7422" width="1.7109375" style="427" customWidth="1"/>
    <col min="7423" max="7423" width="18.85546875" style="427" customWidth="1"/>
    <col min="7424" max="7424" width="7.28515625" style="427" customWidth="1"/>
    <col min="7425" max="7425" width="18.28515625" style="427" customWidth="1"/>
    <col min="7426" max="7426" width="9.140625" style="427"/>
    <col min="7427" max="7427" width="16.85546875" style="427" customWidth="1"/>
    <col min="7428" max="7428" width="9.140625" style="427"/>
    <col min="7429" max="7429" width="18" style="427" customWidth="1"/>
    <col min="7430" max="7430" width="9.140625" style="427"/>
    <col min="7431" max="7431" width="18.140625" style="427" customWidth="1"/>
    <col min="7432" max="7677" width="9.140625" style="427"/>
    <col min="7678" max="7678" width="1.7109375" style="427" customWidth="1"/>
    <col min="7679" max="7679" width="18.85546875" style="427" customWidth="1"/>
    <col min="7680" max="7680" width="7.28515625" style="427" customWidth="1"/>
    <col min="7681" max="7681" width="18.28515625" style="427" customWidth="1"/>
    <col min="7682" max="7682" width="9.140625" style="427"/>
    <col min="7683" max="7683" width="16.85546875" style="427" customWidth="1"/>
    <col min="7684" max="7684" width="9.140625" style="427"/>
    <col min="7685" max="7685" width="18" style="427" customWidth="1"/>
    <col min="7686" max="7686" width="9.140625" style="427"/>
    <col min="7687" max="7687" width="18.140625" style="427" customWidth="1"/>
    <col min="7688" max="7933" width="9.140625" style="427"/>
    <col min="7934" max="7934" width="1.7109375" style="427" customWidth="1"/>
    <col min="7935" max="7935" width="18.85546875" style="427" customWidth="1"/>
    <col min="7936" max="7936" width="7.28515625" style="427" customWidth="1"/>
    <col min="7937" max="7937" width="18.28515625" style="427" customWidth="1"/>
    <col min="7938" max="7938" width="9.140625" style="427"/>
    <col min="7939" max="7939" width="16.85546875" style="427" customWidth="1"/>
    <col min="7940" max="7940" width="9.140625" style="427"/>
    <col min="7941" max="7941" width="18" style="427" customWidth="1"/>
    <col min="7942" max="7942" width="9.140625" style="427"/>
    <col min="7943" max="7943" width="18.140625" style="427" customWidth="1"/>
    <col min="7944" max="8189" width="9.140625" style="427"/>
    <col min="8190" max="8190" width="1.7109375" style="427" customWidth="1"/>
    <col min="8191" max="8191" width="18.85546875" style="427" customWidth="1"/>
    <col min="8192" max="8192" width="7.28515625" style="427" customWidth="1"/>
    <col min="8193" max="8193" width="18.28515625" style="427" customWidth="1"/>
    <col min="8194" max="8194" width="9.140625" style="427"/>
    <col min="8195" max="8195" width="16.85546875" style="427" customWidth="1"/>
    <col min="8196" max="8196" width="9.140625" style="427"/>
    <col min="8197" max="8197" width="18" style="427" customWidth="1"/>
    <col min="8198" max="8198" width="9.140625" style="427"/>
    <col min="8199" max="8199" width="18.140625" style="427" customWidth="1"/>
    <col min="8200" max="8445" width="9.140625" style="427"/>
    <col min="8446" max="8446" width="1.7109375" style="427" customWidth="1"/>
    <col min="8447" max="8447" width="18.85546875" style="427" customWidth="1"/>
    <col min="8448" max="8448" width="7.28515625" style="427" customWidth="1"/>
    <col min="8449" max="8449" width="18.28515625" style="427" customWidth="1"/>
    <col min="8450" max="8450" width="9.140625" style="427"/>
    <col min="8451" max="8451" width="16.85546875" style="427" customWidth="1"/>
    <col min="8452" max="8452" width="9.140625" style="427"/>
    <col min="8453" max="8453" width="18" style="427" customWidth="1"/>
    <col min="8454" max="8454" width="9.140625" style="427"/>
    <col min="8455" max="8455" width="18.140625" style="427" customWidth="1"/>
    <col min="8456" max="8701" width="9.140625" style="427"/>
    <col min="8702" max="8702" width="1.7109375" style="427" customWidth="1"/>
    <col min="8703" max="8703" width="18.85546875" style="427" customWidth="1"/>
    <col min="8704" max="8704" width="7.28515625" style="427" customWidth="1"/>
    <col min="8705" max="8705" width="18.28515625" style="427" customWidth="1"/>
    <col min="8706" max="8706" width="9.140625" style="427"/>
    <col min="8707" max="8707" width="16.85546875" style="427" customWidth="1"/>
    <col min="8708" max="8708" width="9.140625" style="427"/>
    <col min="8709" max="8709" width="18" style="427" customWidth="1"/>
    <col min="8710" max="8710" width="9.140625" style="427"/>
    <col min="8711" max="8711" width="18.140625" style="427" customWidth="1"/>
    <col min="8712" max="8957" width="9.140625" style="427"/>
    <col min="8958" max="8958" width="1.7109375" style="427" customWidth="1"/>
    <col min="8959" max="8959" width="18.85546875" style="427" customWidth="1"/>
    <col min="8960" max="8960" width="7.28515625" style="427" customWidth="1"/>
    <col min="8961" max="8961" width="18.28515625" style="427" customWidth="1"/>
    <col min="8962" max="8962" width="9.140625" style="427"/>
    <col min="8963" max="8963" width="16.85546875" style="427" customWidth="1"/>
    <col min="8964" max="8964" width="9.140625" style="427"/>
    <col min="8965" max="8965" width="18" style="427" customWidth="1"/>
    <col min="8966" max="8966" width="9.140625" style="427"/>
    <col min="8967" max="8967" width="18.140625" style="427" customWidth="1"/>
    <col min="8968" max="9213" width="9.140625" style="427"/>
    <col min="9214" max="9214" width="1.7109375" style="427" customWidth="1"/>
    <col min="9215" max="9215" width="18.85546875" style="427" customWidth="1"/>
    <col min="9216" max="9216" width="7.28515625" style="427" customWidth="1"/>
    <col min="9217" max="9217" width="18.28515625" style="427" customWidth="1"/>
    <col min="9218" max="9218" width="9.140625" style="427"/>
    <col min="9219" max="9219" width="16.85546875" style="427" customWidth="1"/>
    <col min="9220" max="9220" width="9.140625" style="427"/>
    <col min="9221" max="9221" width="18" style="427" customWidth="1"/>
    <col min="9222" max="9222" width="9.140625" style="427"/>
    <col min="9223" max="9223" width="18.140625" style="427" customWidth="1"/>
    <col min="9224" max="9469" width="9.140625" style="427"/>
    <col min="9470" max="9470" width="1.7109375" style="427" customWidth="1"/>
    <col min="9471" max="9471" width="18.85546875" style="427" customWidth="1"/>
    <col min="9472" max="9472" width="7.28515625" style="427" customWidth="1"/>
    <col min="9473" max="9473" width="18.28515625" style="427" customWidth="1"/>
    <col min="9474" max="9474" width="9.140625" style="427"/>
    <col min="9475" max="9475" width="16.85546875" style="427" customWidth="1"/>
    <col min="9476" max="9476" width="9.140625" style="427"/>
    <col min="9477" max="9477" width="18" style="427" customWidth="1"/>
    <col min="9478" max="9478" width="9.140625" style="427"/>
    <col min="9479" max="9479" width="18.140625" style="427" customWidth="1"/>
    <col min="9480" max="9725" width="9.140625" style="427"/>
    <col min="9726" max="9726" width="1.7109375" style="427" customWidth="1"/>
    <col min="9727" max="9727" width="18.85546875" style="427" customWidth="1"/>
    <col min="9728" max="9728" width="7.28515625" style="427" customWidth="1"/>
    <col min="9729" max="9729" width="18.28515625" style="427" customWidth="1"/>
    <col min="9730" max="9730" width="9.140625" style="427"/>
    <col min="9731" max="9731" width="16.85546875" style="427" customWidth="1"/>
    <col min="9732" max="9732" width="9.140625" style="427"/>
    <col min="9733" max="9733" width="18" style="427" customWidth="1"/>
    <col min="9734" max="9734" width="9.140625" style="427"/>
    <col min="9735" max="9735" width="18.140625" style="427" customWidth="1"/>
    <col min="9736" max="9981" width="9.140625" style="427"/>
    <col min="9982" max="9982" width="1.7109375" style="427" customWidth="1"/>
    <col min="9983" max="9983" width="18.85546875" style="427" customWidth="1"/>
    <col min="9984" max="9984" width="7.28515625" style="427" customWidth="1"/>
    <col min="9985" max="9985" width="18.28515625" style="427" customWidth="1"/>
    <col min="9986" max="9986" width="9.140625" style="427"/>
    <col min="9987" max="9987" width="16.85546875" style="427" customWidth="1"/>
    <col min="9988" max="9988" width="9.140625" style="427"/>
    <col min="9989" max="9989" width="18" style="427" customWidth="1"/>
    <col min="9990" max="9990" width="9.140625" style="427"/>
    <col min="9991" max="9991" width="18.140625" style="427" customWidth="1"/>
    <col min="9992" max="10237" width="9.140625" style="427"/>
    <col min="10238" max="10238" width="1.7109375" style="427" customWidth="1"/>
    <col min="10239" max="10239" width="18.85546875" style="427" customWidth="1"/>
    <col min="10240" max="10240" width="7.28515625" style="427" customWidth="1"/>
    <col min="10241" max="10241" width="18.28515625" style="427" customWidth="1"/>
    <col min="10242" max="10242" width="9.140625" style="427"/>
    <col min="10243" max="10243" width="16.85546875" style="427" customWidth="1"/>
    <col min="10244" max="10244" width="9.140625" style="427"/>
    <col min="10245" max="10245" width="18" style="427" customWidth="1"/>
    <col min="10246" max="10246" width="9.140625" style="427"/>
    <col min="10247" max="10247" width="18.140625" style="427" customWidth="1"/>
    <col min="10248" max="10493" width="9.140625" style="427"/>
    <col min="10494" max="10494" width="1.7109375" style="427" customWidth="1"/>
    <col min="10495" max="10495" width="18.85546875" style="427" customWidth="1"/>
    <col min="10496" max="10496" width="7.28515625" style="427" customWidth="1"/>
    <col min="10497" max="10497" width="18.28515625" style="427" customWidth="1"/>
    <col min="10498" max="10498" width="9.140625" style="427"/>
    <col min="10499" max="10499" width="16.85546875" style="427" customWidth="1"/>
    <col min="10500" max="10500" width="9.140625" style="427"/>
    <col min="10501" max="10501" width="18" style="427" customWidth="1"/>
    <col min="10502" max="10502" width="9.140625" style="427"/>
    <col min="10503" max="10503" width="18.140625" style="427" customWidth="1"/>
    <col min="10504" max="10749" width="9.140625" style="427"/>
    <col min="10750" max="10750" width="1.7109375" style="427" customWidth="1"/>
    <col min="10751" max="10751" width="18.85546875" style="427" customWidth="1"/>
    <col min="10752" max="10752" width="7.28515625" style="427" customWidth="1"/>
    <col min="10753" max="10753" width="18.28515625" style="427" customWidth="1"/>
    <col min="10754" max="10754" width="9.140625" style="427"/>
    <col min="10755" max="10755" width="16.85546875" style="427" customWidth="1"/>
    <col min="10756" max="10756" width="9.140625" style="427"/>
    <col min="10757" max="10757" width="18" style="427" customWidth="1"/>
    <col min="10758" max="10758" width="9.140625" style="427"/>
    <col min="10759" max="10759" width="18.140625" style="427" customWidth="1"/>
    <col min="10760" max="11005" width="9.140625" style="427"/>
    <col min="11006" max="11006" width="1.7109375" style="427" customWidth="1"/>
    <col min="11007" max="11007" width="18.85546875" style="427" customWidth="1"/>
    <col min="11008" max="11008" width="7.28515625" style="427" customWidth="1"/>
    <col min="11009" max="11009" width="18.28515625" style="427" customWidth="1"/>
    <col min="11010" max="11010" width="9.140625" style="427"/>
    <col min="11011" max="11011" width="16.85546875" style="427" customWidth="1"/>
    <col min="11012" max="11012" width="9.140625" style="427"/>
    <col min="11013" max="11013" width="18" style="427" customWidth="1"/>
    <col min="11014" max="11014" width="9.140625" style="427"/>
    <col min="11015" max="11015" width="18.140625" style="427" customWidth="1"/>
    <col min="11016" max="11261" width="9.140625" style="427"/>
    <col min="11262" max="11262" width="1.7109375" style="427" customWidth="1"/>
    <col min="11263" max="11263" width="18.85546875" style="427" customWidth="1"/>
    <col min="11264" max="11264" width="7.28515625" style="427" customWidth="1"/>
    <col min="11265" max="11265" width="18.28515625" style="427" customWidth="1"/>
    <col min="11266" max="11266" width="9.140625" style="427"/>
    <col min="11267" max="11267" width="16.85546875" style="427" customWidth="1"/>
    <col min="11268" max="11268" width="9.140625" style="427"/>
    <col min="11269" max="11269" width="18" style="427" customWidth="1"/>
    <col min="11270" max="11270" width="9.140625" style="427"/>
    <col min="11271" max="11271" width="18.140625" style="427" customWidth="1"/>
    <col min="11272" max="11517" width="9.140625" style="427"/>
    <col min="11518" max="11518" width="1.7109375" style="427" customWidth="1"/>
    <col min="11519" max="11519" width="18.85546875" style="427" customWidth="1"/>
    <col min="11520" max="11520" width="7.28515625" style="427" customWidth="1"/>
    <col min="11521" max="11521" width="18.28515625" style="427" customWidth="1"/>
    <col min="11522" max="11522" width="9.140625" style="427"/>
    <col min="11523" max="11523" width="16.85546875" style="427" customWidth="1"/>
    <col min="11524" max="11524" width="9.140625" style="427"/>
    <col min="11525" max="11525" width="18" style="427" customWidth="1"/>
    <col min="11526" max="11526" width="9.140625" style="427"/>
    <col min="11527" max="11527" width="18.140625" style="427" customWidth="1"/>
    <col min="11528" max="11773" width="9.140625" style="427"/>
    <col min="11774" max="11774" width="1.7109375" style="427" customWidth="1"/>
    <col min="11775" max="11775" width="18.85546875" style="427" customWidth="1"/>
    <col min="11776" max="11776" width="7.28515625" style="427" customWidth="1"/>
    <col min="11777" max="11777" width="18.28515625" style="427" customWidth="1"/>
    <col min="11778" max="11778" width="9.140625" style="427"/>
    <col min="11779" max="11779" width="16.85546875" style="427" customWidth="1"/>
    <col min="11780" max="11780" width="9.140625" style="427"/>
    <col min="11781" max="11781" width="18" style="427" customWidth="1"/>
    <col min="11782" max="11782" width="9.140625" style="427"/>
    <col min="11783" max="11783" width="18.140625" style="427" customWidth="1"/>
    <col min="11784" max="12029" width="9.140625" style="427"/>
    <col min="12030" max="12030" width="1.7109375" style="427" customWidth="1"/>
    <col min="12031" max="12031" width="18.85546875" style="427" customWidth="1"/>
    <col min="12032" max="12032" width="7.28515625" style="427" customWidth="1"/>
    <col min="12033" max="12033" width="18.28515625" style="427" customWidth="1"/>
    <col min="12034" max="12034" width="9.140625" style="427"/>
    <col min="12035" max="12035" width="16.85546875" style="427" customWidth="1"/>
    <col min="12036" max="12036" width="9.140625" style="427"/>
    <col min="12037" max="12037" width="18" style="427" customWidth="1"/>
    <col min="12038" max="12038" width="9.140625" style="427"/>
    <col min="12039" max="12039" width="18.140625" style="427" customWidth="1"/>
    <col min="12040" max="12285" width="9.140625" style="427"/>
    <col min="12286" max="12286" width="1.7109375" style="427" customWidth="1"/>
    <col min="12287" max="12287" width="18.85546875" style="427" customWidth="1"/>
    <col min="12288" max="12288" width="7.28515625" style="427" customWidth="1"/>
    <col min="12289" max="12289" width="18.28515625" style="427" customWidth="1"/>
    <col min="12290" max="12290" width="9.140625" style="427"/>
    <col min="12291" max="12291" width="16.85546875" style="427" customWidth="1"/>
    <col min="12292" max="12292" width="9.140625" style="427"/>
    <col min="12293" max="12293" width="18" style="427" customWidth="1"/>
    <col min="12294" max="12294" width="9.140625" style="427"/>
    <col min="12295" max="12295" width="18.140625" style="427" customWidth="1"/>
    <col min="12296" max="12541" width="9.140625" style="427"/>
    <col min="12542" max="12542" width="1.7109375" style="427" customWidth="1"/>
    <col min="12543" max="12543" width="18.85546875" style="427" customWidth="1"/>
    <col min="12544" max="12544" width="7.28515625" style="427" customWidth="1"/>
    <col min="12545" max="12545" width="18.28515625" style="427" customWidth="1"/>
    <col min="12546" max="12546" width="9.140625" style="427"/>
    <col min="12547" max="12547" width="16.85546875" style="427" customWidth="1"/>
    <col min="12548" max="12548" width="9.140625" style="427"/>
    <col min="12549" max="12549" width="18" style="427" customWidth="1"/>
    <col min="12550" max="12550" width="9.140625" style="427"/>
    <col min="12551" max="12551" width="18.140625" style="427" customWidth="1"/>
    <col min="12552" max="12797" width="9.140625" style="427"/>
    <col min="12798" max="12798" width="1.7109375" style="427" customWidth="1"/>
    <col min="12799" max="12799" width="18.85546875" style="427" customWidth="1"/>
    <col min="12800" max="12800" width="7.28515625" style="427" customWidth="1"/>
    <col min="12801" max="12801" width="18.28515625" style="427" customWidth="1"/>
    <col min="12802" max="12802" width="9.140625" style="427"/>
    <col min="12803" max="12803" width="16.85546875" style="427" customWidth="1"/>
    <col min="12804" max="12804" width="9.140625" style="427"/>
    <col min="12805" max="12805" width="18" style="427" customWidth="1"/>
    <col min="12806" max="12806" width="9.140625" style="427"/>
    <col min="12807" max="12807" width="18.140625" style="427" customWidth="1"/>
    <col min="12808" max="13053" width="9.140625" style="427"/>
    <col min="13054" max="13054" width="1.7109375" style="427" customWidth="1"/>
    <col min="13055" max="13055" width="18.85546875" style="427" customWidth="1"/>
    <col min="13056" max="13056" width="7.28515625" style="427" customWidth="1"/>
    <col min="13057" max="13057" width="18.28515625" style="427" customWidth="1"/>
    <col min="13058" max="13058" width="9.140625" style="427"/>
    <col min="13059" max="13059" width="16.85546875" style="427" customWidth="1"/>
    <col min="13060" max="13060" width="9.140625" style="427"/>
    <col min="13061" max="13061" width="18" style="427" customWidth="1"/>
    <col min="13062" max="13062" width="9.140625" style="427"/>
    <col min="13063" max="13063" width="18.140625" style="427" customWidth="1"/>
    <col min="13064" max="13309" width="9.140625" style="427"/>
    <col min="13310" max="13310" width="1.7109375" style="427" customWidth="1"/>
    <col min="13311" max="13311" width="18.85546875" style="427" customWidth="1"/>
    <col min="13312" max="13312" width="7.28515625" style="427" customWidth="1"/>
    <col min="13313" max="13313" width="18.28515625" style="427" customWidth="1"/>
    <col min="13314" max="13314" width="9.140625" style="427"/>
    <col min="13315" max="13315" width="16.85546875" style="427" customWidth="1"/>
    <col min="13316" max="13316" width="9.140625" style="427"/>
    <col min="13317" max="13317" width="18" style="427" customWidth="1"/>
    <col min="13318" max="13318" width="9.140625" style="427"/>
    <col min="13319" max="13319" width="18.140625" style="427" customWidth="1"/>
    <col min="13320" max="13565" width="9.140625" style="427"/>
    <col min="13566" max="13566" width="1.7109375" style="427" customWidth="1"/>
    <col min="13567" max="13567" width="18.85546875" style="427" customWidth="1"/>
    <col min="13568" max="13568" width="7.28515625" style="427" customWidth="1"/>
    <col min="13569" max="13569" width="18.28515625" style="427" customWidth="1"/>
    <col min="13570" max="13570" width="9.140625" style="427"/>
    <col min="13571" max="13571" width="16.85546875" style="427" customWidth="1"/>
    <col min="13572" max="13572" width="9.140625" style="427"/>
    <col min="13573" max="13573" width="18" style="427" customWidth="1"/>
    <col min="13574" max="13574" width="9.140625" style="427"/>
    <col min="13575" max="13575" width="18.140625" style="427" customWidth="1"/>
    <col min="13576" max="13821" width="9.140625" style="427"/>
    <col min="13822" max="13822" width="1.7109375" style="427" customWidth="1"/>
    <col min="13823" max="13823" width="18.85546875" style="427" customWidth="1"/>
    <col min="13824" max="13824" width="7.28515625" style="427" customWidth="1"/>
    <col min="13825" max="13825" width="18.28515625" style="427" customWidth="1"/>
    <col min="13826" max="13826" width="9.140625" style="427"/>
    <col min="13827" max="13827" width="16.85546875" style="427" customWidth="1"/>
    <col min="13828" max="13828" width="9.140625" style="427"/>
    <col min="13829" max="13829" width="18" style="427" customWidth="1"/>
    <col min="13830" max="13830" width="9.140625" style="427"/>
    <col min="13831" max="13831" width="18.140625" style="427" customWidth="1"/>
    <col min="13832" max="14077" width="9.140625" style="427"/>
    <col min="14078" max="14078" width="1.7109375" style="427" customWidth="1"/>
    <col min="14079" max="14079" width="18.85546875" style="427" customWidth="1"/>
    <col min="14080" max="14080" width="7.28515625" style="427" customWidth="1"/>
    <col min="14081" max="14081" width="18.28515625" style="427" customWidth="1"/>
    <col min="14082" max="14082" width="9.140625" style="427"/>
    <col min="14083" max="14083" width="16.85546875" style="427" customWidth="1"/>
    <col min="14084" max="14084" width="9.140625" style="427"/>
    <col min="14085" max="14085" width="18" style="427" customWidth="1"/>
    <col min="14086" max="14086" width="9.140625" style="427"/>
    <col min="14087" max="14087" width="18.140625" style="427" customWidth="1"/>
    <col min="14088" max="14333" width="9.140625" style="427"/>
    <col min="14334" max="14334" width="1.7109375" style="427" customWidth="1"/>
    <col min="14335" max="14335" width="18.85546875" style="427" customWidth="1"/>
    <col min="14336" max="14336" width="7.28515625" style="427" customWidth="1"/>
    <col min="14337" max="14337" width="18.28515625" style="427" customWidth="1"/>
    <col min="14338" max="14338" width="9.140625" style="427"/>
    <col min="14339" max="14339" width="16.85546875" style="427" customWidth="1"/>
    <col min="14340" max="14340" width="9.140625" style="427"/>
    <col min="14341" max="14341" width="18" style="427" customWidth="1"/>
    <col min="14342" max="14342" width="9.140625" style="427"/>
    <col min="14343" max="14343" width="18.140625" style="427" customWidth="1"/>
    <col min="14344" max="14589" width="9.140625" style="427"/>
    <col min="14590" max="14590" width="1.7109375" style="427" customWidth="1"/>
    <col min="14591" max="14591" width="18.85546875" style="427" customWidth="1"/>
    <col min="14592" max="14592" width="7.28515625" style="427" customWidth="1"/>
    <col min="14593" max="14593" width="18.28515625" style="427" customWidth="1"/>
    <col min="14594" max="14594" width="9.140625" style="427"/>
    <col min="14595" max="14595" width="16.85546875" style="427" customWidth="1"/>
    <col min="14596" max="14596" width="9.140625" style="427"/>
    <col min="14597" max="14597" width="18" style="427" customWidth="1"/>
    <col min="14598" max="14598" width="9.140625" style="427"/>
    <col min="14599" max="14599" width="18.140625" style="427" customWidth="1"/>
    <col min="14600" max="14845" width="9.140625" style="427"/>
    <col min="14846" max="14846" width="1.7109375" style="427" customWidth="1"/>
    <col min="14847" max="14847" width="18.85546875" style="427" customWidth="1"/>
    <col min="14848" max="14848" width="7.28515625" style="427" customWidth="1"/>
    <col min="14849" max="14849" width="18.28515625" style="427" customWidth="1"/>
    <col min="14850" max="14850" width="9.140625" style="427"/>
    <col min="14851" max="14851" width="16.85546875" style="427" customWidth="1"/>
    <col min="14852" max="14852" width="9.140625" style="427"/>
    <col min="14853" max="14853" width="18" style="427" customWidth="1"/>
    <col min="14854" max="14854" width="9.140625" style="427"/>
    <col min="14855" max="14855" width="18.140625" style="427" customWidth="1"/>
    <col min="14856" max="15101" width="9.140625" style="427"/>
    <col min="15102" max="15102" width="1.7109375" style="427" customWidth="1"/>
    <col min="15103" max="15103" width="18.85546875" style="427" customWidth="1"/>
    <col min="15104" max="15104" width="7.28515625" style="427" customWidth="1"/>
    <col min="15105" max="15105" width="18.28515625" style="427" customWidth="1"/>
    <col min="15106" max="15106" width="9.140625" style="427"/>
    <col min="15107" max="15107" width="16.85546875" style="427" customWidth="1"/>
    <col min="15108" max="15108" width="9.140625" style="427"/>
    <col min="15109" max="15109" width="18" style="427" customWidth="1"/>
    <col min="15110" max="15110" width="9.140625" style="427"/>
    <col min="15111" max="15111" width="18.140625" style="427" customWidth="1"/>
    <col min="15112" max="15357" width="9.140625" style="427"/>
    <col min="15358" max="15358" width="1.7109375" style="427" customWidth="1"/>
    <col min="15359" max="15359" width="18.85546875" style="427" customWidth="1"/>
    <col min="15360" max="15360" width="7.28515625" style="427" customWidth="1"/>
    <col min="15361" max="15361" width="18.28515625" style="427" customWidth="1"/>
    <col min="15362" max="15362" width="9.140625" style="427"/>
    <col min="15363" max="15363" width="16.85546875" style="427" customWidth="1"/>
    <col min="15364" max="15364" width="9.140625" style="427"/>
    <col min="15365" max="15365" width="18" style="427" customWidth="1"/>
    <col min="15366" max="15366" width="9.140625" style="427"/>
    <col min="15367" max="15367" width="18.140625" style="427" customWidth="1"/>
    <col min="15368" max="15613" width="9.140625" style="427"/>
    <col min="15614" max="15614" width="1.7109375" style="427" customWidth="1"/>
    <col min="15615" max="15615" width="18.85546875" style="427" customWidth="1"/>
    <col min="15616" max="15616" width="7.28515625" style="427" customWidth="1"/>
    <col min="15617" max="15617" width="18.28515625" style="427" customWidth="1"/>
    <col min="15618" max="15618" width="9.140625" style="427"/>
    <col min="15619" max="15619" width="16.85546875" style="427" customWidth="1"/>
    <col min="15620" max="15620" width="9.140625" style="427"/>
    <col min="15621" max="15621" width="18" style="427" customWidth="1"/>
    <col min="15622" max="15622" width="9.140625" style="427"/>
    <col min="15623" max="15623" width="18.140625" style="427" customWidth="1"/>
    <col min="15624" max="15869" width="9.140625" style="427"/>
    <col min="15870" max="15870" width="1.7109375" style="427" customWidth="1"/>
    <col min="15871" max="15871" width="18.85546875" style="427" customWidth="1"/>
    <col min="15872" max="15872" width="7.28515625" style="427" customWidth="1"/>
    <col min="15873" max="15873" width="18.28515625" style="427" customWidth="1"/>
    <col min="15874" max="15874" width="9.140625" style="427"/>
    <col min="15875" max="15875" width="16.85546875" style="427" customWidth="1"/>
    <col min="15876" max="15876" width="9.140625" style="427"/>
    <col min="15877" max="15877" width="18" style="427" customWidth="1"/>
    <col min="15878" max="15878" width="9.140625" style="427"/>
    <col min="15879" max="15879" width="18.140625" style="427" customWidth="1"/>
    <col min="15880" max="16125" width="9.140625" style="427"/>
    <col min="16126" max="16126" width="1.7109375" style="427" customWidth="1"/>
    <col min="16127" max="16127" width="18.85546875" style="427" customWidth="1"/>
    <col min="16128" max="16128" width="7.28515625" style="427" customWidth="1"/>
    <col min="16129" max="16129" width="18.28515625" style="427" customWidth="1"/>
    <col min="16130" max="16130" width="9.140625" style="427"/>
    <col min="16131" max="16131" width="16.85546875" style="427" customWidth="1"/>
    <col min="16132" max="16132" width="9.140625" style="427"/>
    <col min="16133" max="16133" width="18" style="427" customWidth="1"/>
    <col min="16134" max="16134" width="9.140625" style="427"/>
    <col min="16135" max="16135" width="18.140625" style="427" customWidth="1"/>
    <col min="16136" max="16384" width="9.140625" style="427"/>
  </cols>
  <sheetData>
    <row r="1" spans="1:11" ht="27.75">
      <c r="A1" s="426"/>
      <c r="B1" s="426" t="s">
        <v>1215</v>
      </c>
    </row>
    <row r="2" spans="1:11" ht="12">
      <c r="B2" s="428"/>
    </row>
    <row r="3" spans="1:11" ht="18">
      <c r="B3" s="429" t="s">
        <v>1216</v>
      </c>
    </row>
    <row r="5" spans="1:11" ht="12">
      <c r="B5" s="430" t="s">
        <v>1217</v>
      </c>
      <c r="D5" s="430" t="s">
        <v>1218</v>
      </c>
      <c r="F5" s="430" t="s">
        <v>1219</v>
      </c>
      <c r="H5" s="430" t="s">
        <v>1220</v>
      </c>
      <c r="J5" s="731" t="s">
        <v>1221</v>
      </c>
      <c r="K5" s="731"/>
    </row>
    <row r="8" spans="1:11" ht="12">
      <c r="B8" s="431"/>
    </row>
    <row r="10" spans="1:11" ht="12">
      <c r="B10" s="432" t="s">
        <v>1222</v>
      </c>
      <c r="D10" s="433"/>
    </row>
    <row r="12" spans="1:11" ht="12">
      <c r="B12" s="431"/>
    </row>
    <row r="14" spans="1:11" ht="12">
      <c r="D14" s="432" t="s">
        <v>1222</v>
      </c>
      <c r="F14" s="434" t="s">
        <v>1223</v>
      </c>
    </row>
    <row r="15" spans="1:11" ht="12">
      <c r="F15" s="435"/>
    </row>
    <row r="17" spans="2:16" ht="12">
      <c r="B17" s="431"/>
    </row>
    <row r="19" spans="2:16" ht="12">
      <c r="B19" s="432" t="s">
        <v>1222</v>
      </c>
      <c r="D19" s="433" t="s">
        <v>104</v>
      </c>
    </row>
    <row r="20" spans="2:16" ht="15.75" customHeight="1">
      <c r="P20" s="427">
        <v>290</v>
      </c>
    </row>
    <row r="21" spans="2:16" ht="12">
      <c r="B21" s="431" t="s">
        <v>1224</v>
      </c>
      <c r="P21" s="427">
        <f>290*0.85</f>
        <v>246.5</v>
      </c>
    </row>
    <row r="23" spans="2:16" ht="12">
      <c r="H23" s="436" t="s">
        <v>1225</v>
      </c>
    </row>
    <row r="24" spans="2:16" ht="12">
      <c r="F24" s="432" t="s">
        <v>1222</v>
      </c>
      <c r="H24" s="437"/>
    </row>
    <row r="26" spans="2:16" ht="12">
      <c r="B26" s="431" t="s">
        <v>1226</v>
      </c>
    </row>
    <row r="28" spans="2:16" ht="12">
      <c r="B28" s="432" t="s">
        <v>1222</v>
      </c>
      <c r="D28" s="433" t="s">
        <v>1227</v>
      </c>
    </row>
    <row r="30" spans="2:16" ht="12">
      <c r="B30" s="431" t="s">
        <v>1228</v>
      </c>
    </row>
    <row r="32" spans="2:16" ht="12">
      <c r="D32" s="432" t="s">
        <v>1222</v>
      </c>
      <c r="F32" s="434" t="s">
        <v>1229</v>
      </c>
    </row>
    <row r="33" spans="2:11" ht="12">
      <c r="F33" s="435"/>
    </row>
    <row r="35" spans="2:11" ht="12">
      <c r="B35" s="431" t="s">
        <v>1230</v>
      </c>
    </row>
    <row r="37" spans="2:11" ht="12">
      <c r="B37" s="432" t="s">
        <v>1222</v>
      </c>
      <c r="D37" s="433" t="s">
        <v>1231</v>
      </c>
    </row>
    <row r="39" spans="2:11" ht="12">
      <c r="B39" s="431" t="s">
        <v>1232</v>
      </c>
    </row>
    <row r="41" spans="2:11" ht="12">
      <c r="H41" s="432" t="s">
        <v>1222</v>
      </c>
      <c r="J41" s="732" t="s">
        <v>1233</v>
      </c>
      <c r="K41" s="733"/>
    </row>
    <row r="42" spans="2:11" ht="12">
      <c r="J42" s="734"/>
      <c r="K42" s="735"/>
    </row>
    <row r="44" spans="2:11" ht="12">
      <c r="B44" s="431" t="s">
        <v>1234</v>
      </c>
    </row>
    <row r="46" spans="2:11" ht="12">
      <c r="B46" s="432" t="s">
        <v>1222</v>
      </c>
      <c r="D46" s="433" t="s">
        <v>1235</v>
      </c>
    </row>
    <row r="48" spans="2:11" ht="12">
      <c r="B48" s="431" t="s">
        <v>1236</v>
      </c>
    </row>
    <row r="50" spans="2:8" ht="12">
      <c r="D50" s="432" t="s">
        <v>1222</v>
      </c>
      <c r="F50" s="434" t="s">
        <v>1237</v>
      </c>
    </row>
    <row r="51" spans="2:8" ht="12">
      <c r="F51" s="435"/>
    </row>
    <row r="53" spans="2:8" ht="12">
      <c r="B53" s="431" t="s">
        <v>1238</v>
      </c>
    </row>
    <row r="55" spans="2:8" ht="12">
      <c r="B55" s="432" t="s">
        <v>1222</v>
      </c>
      <c r="D55" s="433" t="s">
        <v>1239</v>
      </c>
    </row>
    <row r="57" spans="2:8" ht="12">
      <c r="B57" s="431" t="s">
        <v>1240</v>
      </c>
    </row>
    <row r="59" spans="2:8" ht="12">
      <c r="F59" s="432" t="s">
        <v>1222</v>
      </c>
      <c r="H59" s="436" t="s">
        <v>1241</v>
      </c>
    </row>
    <row r="60" spans="2:8" ht="12">
      <c r="H60" s="437"/>
    </row>
    <row r="62" spans="2:8" ht="12">
      <c r="B62" s="431" t="s">
        <v>1242</v>
      </c>
    </row>
    <row r="64" spans="2:8" ht="12">
      <c r="B64" s="432" t="s">
        <v>1222</v>
      </c>
      <c r="D64" s="433" t="s">
        <v>1243</v>
      </c>
    </row>
    <row r="66" spans="2:6" ht="12">
      <c r="B66" s="431" t="s">
        <v>1244</v>
      </c>
    </row>
    <row r="68" spans="2:6" ht="12">
      <c r="D68" s="432" t="s">
        <v>1222</v>
      </c>
      <c r="F68" s="434" t="s">
        <v>1245</v>
      </c>
    </row>
    <row r="69" spans="2:6" ht="12">
      <c r="F69" s="435"/>
    </row>
    <row r="71" spans="2:6" ht="12">
      <c r="B71" s="431" t="s">
        <v>1246</v>
      </c>
    </row>
    <row r="73" spans="2:6" ht="12">
      <c r="B73" s="432" t="s">
        <v>1222</v>
      </c>
      <c r="D73" s="433" t="s">
        <v>1247</v>
      </c>
    </row>
    <row r="75" spans="2:6" ht="12">
      <c r="B75" s="431" t="s">
        <v>1248</v>
      </c>
    </row>
  </sheetData>
  <mergeCells count="3">
    <mergeCell ref="J5:K5"/>
    <mergeCell ref="J41:K41"/>
    <mergeCell ref="J42:K42"/>
  </mergeCells>
  <pageMargins left="0.7" right="0.7" top="0.75" bottom="0.75" header="0.3" footer="0.3"/>
  <pageSetup paperSize="9"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E74"/>
  <sheetViews>
    <sheetView zoomScale="70" zoomScaleNormal="70" workbookViewId="0">
      <pane xSplit="17" ySplit="2" topLeftCell="R4" activePane="bottomRight" state="frozen"/>
      <selection pane="topRight" activeCell="R1" sqref="R1"/>
      <selection pane="bottomLeft" activeCell="A3" sqref="A3"/>
      <selection pane="bottomRight" activeCell="G4" sqref="G4:G49"/>
    </sheetView>
  </sheetViews>
  <sheetFormatPr baseColWidth="10" defaultRowHeight="15"/>
  <cols>
    <col min="1" max="2" width="0" hidden="1" customWidth="1"/>
    <col min="4" max="4" width="15.42578125" bestFit="1" customWidth="1"/>
    <col min="7" max="7" width="16.85546875" customWidth="1"/>
    <col min="8" max="8" width="11.5703125" bestFit="1" customWidth="1"/>
    <col min="9" max="9" width="23" hidden="1" customWidth="1"/>
    <col min="10" max="11" width="11.42578125" hidden="1" customWidth="1"/>
    <col min="12" max="12" width="16.140625" hidden="1" customWidth="1"/>
    <col min="13" max="13" width="16" hidden="1" customWidth="1"/>
    <col min="14" max="14" width="28.140625" hidden="1" customWidth="1"/>
    <col min="15" max="15" width="11.28515625" hidden="1" customWidth="1"/>
    <col min="16" max="16" width="5.7109375" style="22" hidden="1" customWidth="1"/>
    <col min="17" max="17" width="14.5703125" style="22" hidden="1" customWidth="1"/>
    <col min="18" max="18" width="13.140625" style="22" customWidth="1"/>
    <col min="19" max="19" width="16.28515625" style="194" bestFit="1" customWidth="1"/>
    <col min="20" max="20" width="15" bestFit="1" customWidth="1"/>
    <col min="21" max="21" width="14.7109375" customWidth="1"/>
    <col min="22" max="22" width="14.42578125" customWidth="1"/>
    <col min="23" max="23" width="12.28515625" customWidth="1"/>
    <col min="24" max="24" width="11.42578125" customWidth="1"/>
    <col min="25" max="25" width="12.140625" bestFit="1" customWidth="1"/>
    <col min="26" max="26" width="12.140625" customWidth="1"/>
    <col min="27" max="27" width="14.140625" customWidth="1"/>
    <col min="28" max="28" width="11.42578125" customWidth="1"/>
    <col min="29" max="29" width="11.5703125" customWidth="1"/>
    <col min="30" max="30" width="17.140625" customWidth="1"/>
  </cols>
  <sheetData>
    <row r="1" spans="1:31" ht="68.25" customHeight="1">
      <c r="C1" s="283" t="s">
        <v>894</v>
      </c>
      <c r="D1" s="288" t="s">
        <v>910</v>
      </c>
      <c r="F1" s="101" t="s">
        <v>18</v>
      </c>
      <c r="G1" s="102">
        <f ca="1">NOW()</f>
        <v>46180.925839583331</v>
      </c>
      <c r="P1" s="727" t="s">
        <v>868</v>
      </c>
      <c r="Q1" s="728"/>
      <c r="R1" s="724" t="s">
        <v>839</v>
      </c>
      <c r="S1" s="725"/>
      <c r="T1" s="725"/>
      <c r="U1" s="725"/>
      <c r="V1" s="725"/>
      <c r="W1" s="725"/>
      <c r="X1" s="725"/>
      <c r="Y1" s="725"/>
      <c r="Z1" s="725"/>
      <c r="AA1" s="725"/>
      <c r="AB1" s="725"/>
      <c r="AC1" s="725"/>
      <c r="AD1" s="726"/>
    </row>
    <row r="2" spans="1:31" s="19" customFormat="1" ht="47.25" customHeight="1">
      <c r="A2" s="165" t="s">
        <v>20</v>
      </c>
      <c r="B2" s="189" t="s">
        <v>29</v>
      </c>
      <c r="C2" s="104" t="s">
        <v>909</v>
      </c>
      <c r="D2" s="104" t="s">
        <v>0</v>
      </c>
      <c r="E2" s="104" t="s">
        <v>1</v>
      </c>
      <c r="F2" s="104" t="s">
        <v>9</v>
      </c>
      <c r="G2" s="165" t="s">
        <v>30</v>
      </c>
      <c r="H2" s="104" t="s">
        <v>19</v>
      </c>
      <c r="I2" s="104" t="s">
        <v>2</v>
      </c>
      <c r="J2" s="165" t="s">
        <v>31</v>
      </c>
      <c r="K2" s="104" t="s">
        <v>3</v>
      </c>
      <c r="L2" s="190" t="s">
        <v>5</v>
      </c>
      <c r="M2" s="190" t="s">
        <v>8</v>
      </c>
      <c r="N2" s="104" t="s">
        <v>4</v>
      </c>
      <c r="O2" s="191"/>
      <c r="P2" s="104" t="s">
        <v>869</v>
      </c>
      <c r="Q2" s="104" t="s">
        <v>841</v>
      </c>
      <c r="R2" s="104" t="s">
        <v>840</v>
      </c>
      <c r="S2" s="104" t="s">
        <v>841</v>
      </c>
      <c r="T2" s="104" t="s">
        <v>845</v>
      </c>
      <c r="U2" s="165" t="s">
        <v>858</v>
      </c>
      <c r="V2" s="165" t="s">
        <v>859</v>
      </c>
      <c r="W2" s="196" t="s">
        <v>860</v>
      </c>
      <c r="X2" s="104" t="s">
        <v>842</v>
      </c>
      <c r="Y2" s="104" t="s">
        <v>843</v>
      </c>
      <c r="Z2" s="104" t="s">
        <v>1331</v>
      </c>
      <c r="AA2" s="104" t="s">
        <v>1268</v>
      </c>
      <c r="AB2" s="165" t="s">
        <v>857</v>
      </c>
      <c r="AC2" s="104" t="s">
        <v>861</v>
      </c>
      <c r="AD2" s="104" t="s">
        <v>838</v>
      </c>
    </row>
    <row r="3" spans="1:31" s="282" customFormat="1">
      <c r="A3" s="270" t="s">
        <v>20</v>
      </c>
      <c r="B3" s="271" t="s">
        <v>21</v>
      </c>
      <c r="C3" s="272" t="s">
        <v>697</v>
      </c>
      <c r="D3" s="270" t="s">
        <v>1354</v>
      </c>
      <c r="E3" s="270" t="s">
        <v>1355</v>
      </c>
      <c r="F3" s="273"/>
      <c r="G3" s="274">
        <v>41318</v>
      </c>
      <c r="H3" s="275">
        <f t="shared" ref="H3:H34" ca="1" si="0">G$1-G3</f>
        <v>4862.9258395833313</v>
      </c>
      <c r="I3" s="270" t="s">
        <v>381</v>
      </c>
      <c r="J3" s="271">
        <v>78570</v>
      </c>
      <c r="K3" s="270" t="s">
        <v>62</v>
      </c>
      <c r="L3" s="276">
        <v>647684538</v>
      </c>
      <c r="M3" s="276"/>
      <c r="N3" s="284" t="s">
        <v>382</v>
      </c>
      <c r="O3" s="278"/>
      <c r="P3" s="273"/>
      <c r="Q3" s="279"/>
      <c r="R3" s="280"/>
      <c r="S3" s="478">
        <v>290</v>
      </c>
      <c r="T3" s="479"/>
      <c r="U3" s="482">
        <v>230</v>
      </c>
      <c r="V3" s="482"/>
      <c r="W3" s="482"/>
      <c r="X3" s="482"/>
      <c r="Y3" s="504">
        <v>60</v>
      </c>
      <c r="Z3" s="482"/>
      <c r="AA3" s="482"/>
      <c r="AB3" s="482"/>
      <c r="AC3" s="482"/>
      <c r="AD3" s="281">
        <f t="shared" ref="AD3:AD34" si="1">SUM(U3:AC3)</f>
        <v>290</v>
      </c>
      <c r="AE3" s="282" t="s">
        <v>1288</v>
      </c>
    </row>
    <row r="4" spans="1:31" s="282" customFormat="1">
      <c r="A4" s="172" t="s">
        <v>20</v>
      </c>
      <c r="B4" s="173" t="s">
        <v>21</v>
      </c>
      <c r="C4" s="172" t="s">
        <v>697</v>
      </c>
      <c r="D4" s="172" t="s">
        <v>422</v>
      </c>
      <c r="E4" s="172" t="s">
        <v>423</v>
      </c>
      <c r="F4" s="175" t="s">
        <v>564</v>
      </c>
      <c r="G4" s="176">
        <v>27123</v>
      </c>
      <c r="H4" s="177">
        <f t="shared" ca="1" si="0"/>
        <v>19057.925839583331</v>
      </c>
      <c r="I4" s="172" t="s">
        <v>424</v>
      </c>
      <c r="J4" s="173">
        <v>78780</v>
      </c>
      <c r="K4" s="172" t="s">
        <v>20</v>
      </c>
      <c r="L4" s="178">
        <v>660545214</v>
      </c>
      <c r="M4" s="178"/>
      <c r="N4" s="179" t="s">
        <v>425</v>
      </c>
      <c r="O4" s="188"/>
      <c r="P4" s="175"/>
      <c r="Q4" s="233"/>
      <c r="R4" s="237"/>
      <c r="S4" s="478">
        <v>240</v>
      </c>
      <c r="T4" s="479"/>
      <c r="U4" s="482">
        <v>240</v>
      </c>
      <c r="V4" s="482"/>
      <c r="W4" s="482"/>
      <c r="X4" s="482"/>
      <c r="Y4" s="482"/>
      <c r="Z4" s="482"/>
      <c r="AA4" s="482"/>
      <c r="AB4" s="482"/>
      <c r="AC4" s="482"/>
      <c r="AD4" s="193">
        <f t="shared" si="1"/>
        <v>240</v>
      </c>
      <c r="AE4" s="282" t="s">
        <v>1289</v>
      </c>
    </row>
    <row r="5" spans="1:31" s="282" customFormat="1">
      <c r="A5" s="188"/>
      <c r="B5" s="188"/>
      <c r="C5" s="272" t="s">
        <v>697</v>
      </c>
      <c r="D5" s="172" t="s">
        <v>422</v>
      </c>
      <c r="E5" s="272" t="s">
        <v>1336</v>
      </c>
      <c r="F5" s="272"/>
      <c r="G5" s="503">
        <v>40137</v>
      </c>
      <c r="H5" s="275">
        <f t="shared" ca="1" si="0"/>
        <v>6043.9258395833313</v>
      </c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478">
        <v>230</v>
      </c>
      <c r="T5" s="479"/>
      <c r="U5" s="482">
        <v>130</v>
      </c>
      <c r="V5" s="482"/>
      <c r="W5" s="482"/>
      <c r="X5" s="482"/>
      <c r="Y5" s="482"/>
      <c r="Z5" s="482"/>
      <c r="AA5" s="482"/>
      <c r="AB5" s="482"/>
      <c r="AC5" s="482"/>
      <c r="AD5" s="193">
        <f t="shared" si="1"/>
        <v>130</v>
      </c>
      <c r="AE5" s="487" t="s">
        <v>1290</v>
      </c>
    </row>
    <row r="6" spans="1:31" s="282" customFormat="1">
      <c r="A6" s="270" t="s">
        <v>20</v>
      </c>
      <c r="B6" s="271" t="s">
        <v>21</v>
      </c>
      <c r="C6" s="272" t="s">
        <v>697</v>
      </c>
      <c r="D6" s="484" t="s">
        <v>22</v>
      </c>
      <c r="E6" s="270" t="s">
        <v>23</v>
      </c>
      <c r="F6" s="273" t="s">
        <v>24</v>
      </c>
      <c r="G6" s="547">
        <v>22695</v>
      </c>
      <c r="H6" s="275">
        <f t="shared" ca="1" si="0"/>
        <v>23485.925839583331</v>
      </c>
      <c r="I6" s="270" t="s">
        <v>25</v>
      </c>
      <c r="J6" s="271">
        <v>95280</v>
      </c>
      <c r="K6" s="270" t="s">
        <v>26</v>
      </c>
      <c r="L6" s="276">
        <v>678773904</v>
      </c>
      <c r="M6" s="276"/>
      <c r="N6" s="277" t="s">
        <v>27</v>
      </c>
      <c r="O6" s="278"/>
      <c r="P6" s="273"/>
      <c r="Q6" s="279"/>
      <c r="R6" s="280"/>
      <c r="S6" s="478">
        <v>0</v>
      </c>
      <c r="T6" s="479"/>
      <c r="U6" s="482"/>
      <c r="V6" s="482"/>
      <c r="W6" s="482"/>
      <c r="X6" s="482"/>
      <c r="Y6" s="482"/>
      <c r="Z6" s="482"/>
      <c r="AA6" s="482"/>
      <c r="AB6" s="482"/>
      <c r="AC6" s="482"/>
      <c r="AD6" s="281">
        <f t="shared" si="1"/>
        <v>0</v>
      </c>
      <c r="AE6" s="282" t="s">
        <v>1258</v>
      </c>
    </row>
    <row r="7" spans="1:31" s="282" customFormat="1">
      <c r="A7" s="270" t="s">
        <v>20</v>
      </c>
      <c r="B7" s="271" t="s">
        <v>21</v>
      </c>
      <c r="C7" s="272" t="s">
        <v>697</v>
      </c>
      <c r="D7" s="270" t="s">
        <v>238</v>
      </c>
      <c r="E7" s="270" t="s">
        <v>237</v>
      </c>
      <c r="F7" s="273" t="s">
        <v>580</v>
      </c>
      <c r="G7" s="274">
        <v>41455</v>
      </c>
      <c r="H7" s="275">
        <f t="shared" ca="1" si="0"/>
        <v>4725.9258395833313</v>
      </c>
      <c r="I7" s="270" t="s">
        <v>235</v>
      </c>
      <c r="J7" s="271">
        <v>78780</v>
      </c>
      <c r="K7" s="270" t="s">
        <v>20</v>
      </c>
      <c r="L7" s="276">
        <v>641589635</v>
      </c>
      <c r="M7" s="276">
        <v>641111671</v>
      </c>
      <c r="N7" s="284" t="s">
        <v>236</v>
      </c>
      <c r="O7" s="278"/>
      <c r="P7" s="273"/>
      <c r="Q7" s="279"/>
      <c r="R7" s="280"/>
      <c r="S7" s="478">
        <v>290</v>
      </c>
      <c r="T7" s="479"/>
      <c r="U7" s="482">
        <v>240</v>
      </c>
      <c r="V7" s="482"/>
      <c r="W7" s="482"/>
      <c r="X7" s="504">
        <v>50</v>
      </c>
      <c r="Y7" s="482"/>
      <c r="Z7" s="482"/>
      <c r="AA7" s="482"/>
      <c r="AB7" s="482"/>
      <c r="AC7" s="482"/>
      <c r="AD7" s="281">
        <f t="shared" si="1"/>
        <v>290</v>
      </c>
      <c r="AE7" s="282" t="s">
        <v>1254</v>
      </c>
    </row>
    <row r="8" spans="1:31" s="282" customFormat="1">
      <c r="A8" s="270" t="s">
        <v>20</v>
      </c>
      <c r="B8" s="271" t="s">
        <v>21</v>
      </c>
      <c r="C8" s="272" t="s">
        <v>697</v>
      </c>
      <c r="D8" s="270" t="s">
        <v>238</v>
      </c>
      <c r="E8" s="270" t="s">
        <v>239</v>
      </c>
      <c r="F8" s="273" t="s">
        <v>579</v>
      </c>
      <c r="G8" s="274">
        <v>42069</v>
      </c>
      <c r="H8" s="275">
        <f t="shared" ca="1" si="0"/>
        <v>4111.9258395833313</v>
      </c>
      <c r="I8" s="270" t="s">
        <v>235</v>
      </c>
      <c r="J8" s="271">
        <v>78780</v>
      </c>
      <c r="K8" s="270" t="s">
        <v>20</v>
      </c>
      <c r="L8" s="276">
        <v>641589635</v>
      </c>
      <c r="M8" s="276">
        <v>641111671</v>
      </c>
      <c r="N8" s="284" t="s">
        <v>236</v>
      </c>
      <c r="O8" s="278"/>
      <c r="P8" s="273"/>
      <c r="Q8" s="279"/>
      <c r="R8" s="280"/>
      <c r="S8" s="478">
        <v>270</v>
      </c>
      <c r="T8" s="479"/>
      <c r="U8" s="482">
        <v>220</v>
      </c>
      <c r="V8" s="482"/>
      <c r="W8" s="482"/>
      <c r="X8" s="504">
        <v>50</v>
      </c>
      <c r="Y8" s="482"/>
      <c r="Z8" s="482"/>
      <c r="AA8" s="482"/>
      <c r="AB8" s="482"/>
      <c r="AC8" s="482"/>
      <c r="AD8" s="281">
        <f t="shared" si="1"/>
        <v>270</v>
      </c>
      <c r="AE8" s="282" t="s">
        <v>1255</v>
      </c>
    </row>
    <row r="9" spans="1:31">
      <c r="A9" s="270" t="s">
        <v>20</v>
      </c>
      <c r="B9" s="271" t="s">
        <v>21</v>
      </c>
      <c r="C9" s="272" t="s">
        <v>697</v>
      </c>
      <c r="D9" s="270" t="s">
        <v>238</v>
      </c>
      <c r="E9" s="270" t="s">
        <v>240</v>
      </c>
      <c r="F9" s="273" t="s">
        <v>581</v>
      </c>
      <c r="G9" s="274">
        <v>42819</v>
      </c>
      <c r="H9" s="275">
        <f t="shared" ca="1" si="0"/>
        <v>3361.9258395833313</v>
      </c>
      <c r="I9" s="270" t="s">
        <v>235</v>
      </c>
      <c r="J9" s="271">
        <v>78780</v>
      </c>
      <c r="K9" s="270" t="s">
        <v>20</v>
      </c>
      <c r="L9" s="276">
        <v>641589635</v>
      </c>
      <c r="M9" s="276">
        <v>641111671</v>
      </c>
      <c r="N9" s="284" t="s">
        <v>236</v>
      </c>
      <c r="O9" s="278"/>
      <c r="P9" s="273"/>
      <c r="Q9" s="279"/>
      <c r="R9" s="280"/>
      <c r="S9" s="478">
        <v>60</v>
      </c>
      <c r="T9" s="479"/>
      <c r="U9" s="482">
        <v>10</v>
      </c>
      <c r="V9" s="482"/>
      <c r="W9" s="482"/>
      <c r="X9" s="504">
        <v>50</v>
      </c>
      <c r="Y9" s="482"/>
      <c r="Z9" s="482"/>
      <c r="AA9" s="482"/>
      <c r="AB9" s="482"/>
      <c r="AC9" s="482"/>
      <c r="AD9" s="281">
        <f t="shared" si="1"/>
        <v>60</v>
      </c>
      <c r="AE9" s="282"/>
    </row>
    <row r="10" spans="1:31" s="282" customFormat="1" ht="15" customHeight="1">
      <c r="A10" s="270" t="s">
        <v>20</v>
      </c>
      <c r="B10" s="271" t="s">
        <v>21</v>
      </c>
      <c r="C10" s="272" t="s">
        <v>697</v>
      </c>
      <c r="D10" s="270" t="s">
        <v>1341</v>
      </c>
      <c r="E10" s="270" t="s">
        <v>1342</v>
      </c>
      <c r="F10" s="273"/>
      <c r="G10" s="274">
        <v>41542</v>
      </c>
      <c r="H10" s="177">
        <f t="shared" ca="1" si="0"/>
        <v>4638.9258395833313</v>
      </c>
      <c r="I10" s="270" t="s">
        <v>233</v>
      </c>
      <c r="J10" s="271">
        <v>78780</v>
      </c>
      <c r="K10" s="270" t="s">
        <v>20</v>
      </c>
      <c r="L10" s="276">
        <v>618810458</v>
      </c>
      <c r="M10" s="276"/>
      <c r="N10" s="284" t="s">
        <v>234</v>
      </c>
      <c r="O10" s="278"/>
      <c r="P10" s="273"/>
      <c r="Q10" s="279"/>
      <c r="R10" s="280"/>
      <c r="S10" s="478">
        <v>240</v>
      </c>
      <c r="T10" s="479"/>
      <c r="U10" s="482">
        <v>240</v>
      </c>
      <c r="V10" s="482"/>
      <c r="W10" s="482"/>
      <c r="X10" s="482"/>
      <c r="Y10" s="482"/>
      <c r="Z10" s="482"/>
      <c r="AA10" s="482"/>
      <c r="AB10" s="482"/>
      <c r="AC10" s="482"/>
      <c r="AD10" s="281">
        <f t="shared" si="1"/>
        <v>240</v>
      </c>
    </row>
    <row r="11" spans="1:31" s="282" customFormat="1" ht="15" customHeight="1">
      <c r="A11" s="270" t="s">
        <v>20</v>
      </c>
      <c r="B11" s="271" t="s">
        <v>21</v>
      </c>
      <c r="C11" s="272" t="s">
        <v>697</v>
      </c>
      <c r="D11" s="270" t="s">
        <v>1339</v>
      </c>
      <c r="E11" s="270" t="s">
        <v>1340</v>
      </c>
      <c r="F11" s="273"/>
      <c r="G11" s="274">
        <v>42266</v>
      </c>
      <c r="H11" s="275">
        <f t="shared" ca="1" si="0"/>
        <v>3914.9258395833313</v>
      </c>
      <c r="I11" s="270" t="s">
        <v>903</v>
      </c>
      <c r="J11" s="271">
        <v>78700</v>
      </c>
      <c r="K11" s="270" t="s">
        <v>109</v>
      </c>
      <c r="L11" s="276">
        <v>786994577</v>
      </c>
      <c r="M11" s="276"/>
      <c r="N11" s="277" t="s">
        <v>904</v>
      </c>
      <c r="O11" s="278"/>
      <c r="P11" s="273"/>
      <c r="Q11" s="279"/>
      <c r="R11" s="280"/>
      <c r="S11" s="478">
        <v>250</v>
      </c>
      <c r="T11" s="479"/>
      <c r="U11" s="482"/>
      <c r="V11" s="482"/>
      <c r="W11" s="482"/>
      <c r="X11" s="482"/>
      <c r="Y11" s="482"/>
      <c r="Z11" s="482"/>
      <c r="AA11" s="482">
        <v>250</v>
      </c>
      <c r="AB11" s="482"/>
      <c r="AC11" s="482"/>
      <c r="AD11" s="281">
        <f t="shared" si="1"/>
        <v>250</v>
      </c>
    </row>
    <row r="12" spans="1:31" s="282" customFormat="1">
      <c r="A12" s="270"/>
      <c r="B12" s="271"/>
      <c r="C12" s="272" t="s">
        <v>698</v>
      </c>
      <c r="D12" s="270" t="s">
        <v>1339</v>
      </c>
      <c r="E12" s="270" t="s">
        <v>1756</v>
      </c>
      <c r="F12" s="273"/>
      <c r="G12" s="274">
        <v>43421</v>
      </c>
      <c r="H12" s="275">
        <f t="shared" ca="1" si="0"/>
        <v>2759.9258395833313</v>
      </c>
      <c r="I12" s="270"/>
      <c r="J12" s="271"/>
      <c r="K12" s="270"/>
      <c r="L12" s="276"/>
      <c r="M12" s="276"/>
      <c r="N12" s="277"/>
      <c r="O12" s="278"/>
      <c r="P12" s="273"/>
      <c r="Q12" s="279"/>
      <c r="R12" s="280"/>
      <c r="S12" s="478">
        <v>180</v>
      </c>
      <c r="T12" s="479"/>
      <c r="U12" s="482"/>
      <c r="V12" s="482"/>
      <c r="W12" s="482"/>
      <c r="X12" s="482"/>
      <c r="Y12" s="482"/>
      <c r="Z12" s="482"/>
      <c r="AA12" s="482">
        <v>180</v>
      </c>
      <c r="AB12" s="482"/>
      <c r="AC12" s="482"/>
      <c r="AD12" s="281">
        <f t="shared" si="1"/>
        <v>180</v>
      </c>
    </row>
    <row r="13" spans="1:31" ht="15" customHeight="1">
      <c r="A13" s="172" t="s">
        <v>20</v>
      </c>
      <c r="B13" s="173" t="s">
        <v>21</v>
      </c>
      <c r="C13" s="174" t="s">
        <v>697</v>
      </c>
      <c r="D13" s="172" t="s">
        <v>1282</v>
      </c>
      <c r="E13" s="172" t="s">
        <v>1283</v>
      </c>
      <c r="F13" s="173"/>
      <c r="G13" s="176">
        <v>41126</v>
      </c>
      <c r="H13" s="177">
        <f t="shared" ca="1" si="0"/>
        <v>5054.9258395833313</v>
      </c>
      <c r="I13" s="172" t="s">
        <v>1284</v>
      </c>
      <c r="J13" s="173">
        <v>78780</v>
      </c>
      <c r="K13" s="172" t="s">
        <v>20</v>
      </c>
      <c r="L13" s="178">
        <v>622607966</v>
      </c>
      <c r="M13" s="178">
        <v>769818736</v>
      </c>
      <c r="N13" s="185" t="s">
        <v>1285</v>
      </c>
      <c r="O13" s="188"/>
      <c r="P13" s="175"/>
      <c r="Q13" s="233"/>
      <c r="R13" s="237"/>
      <c r="S13" s="478">
        <v>300</v>
      </c>
      <c r="T13" s="479"/>
      <c r="U13" s="482">
        <v>150</v>
      </c>
      <c r="V13" s="482">
        <v>150</v>
      </c>
      <c r="W13" s="482"/>
      <c r="X13" s="482"/>
      <c r="Y13" s="482"/>
      <c r="Z13" s="482"/>
      <c r="AA13" s="482"/>
      <c r="AB13" s="482"/>
      <c r="AC13" s="482"/>
      <c r="AD13" s="193">
        <f t="shared" si="1"/>
        <v>300</v>
      </c>
      <c r="AE13" s="282"/>
    </row>
    <row r="14" spans="1:31">
      <c r="A14" s="172" t="s">
        <v>20</v>
      </c>
      <c r="B14" s="173" t="s">
        <v>21</v>
      </c>
      <c r="C14" s="174" t="s">
        <v>698</v>
      </c>
      <c r="D14" s="188" t="s">
        <v>1287</v>
      </c>
      <c r="E14" s="172" t="s">
        <v>1286</v>
      </c>
      <c r="F14" s="175"/>
      <c r="G14" s="176"/>
      <c r="H14" s="275">
        <f t="shared" ca="1" si="0"/>
        <v>46180.925839583331</v>
      </c>
      <c r="I14" s="172"/>
      <c r="J14" s="173"/>
      <c r="K14" s="172"/>
      <c r="L14" s="178"/>
      <c r="M14" s="178"/>
      <c r="N14" s="179"/>
      <c r="O14" s="188"/>
      <c r="P14" s="175"/>
      <c r="Q14" s="233"/>
      <c r="R14" s="237"/>
      <c r="S14" s="478">
        <v>240</v>
      </c>
      <c r="T14" s="479"/>
      <c r="U14" s="482">
        <v>240</v>
      </c>
      <c r="V14" s="482"/>
      <c r="W14" s="482"/>
      <c r="X14" s="482"/>
      <c r="Y14" s="482"/>
      <c r="Z14" s="482"/>
      <c r="AA14" s="482"/>
      <c r="AB14" s="482"/>
      <c r="AC14" s="482"/>
      <c r="AD14" s="193">
        <f t="shared" si="1"/>
        <v>240</v>
      </c>
      <c r="AE14" s="282"/>
    </row>
    <row r="15" spans="1:31" s="282" customFormat="1" ht="15" customHeight="1">
      <c r="A15" s="172" t="s">
        <v>20</v>
      </c>
      <c r="B15" s="173" t="s">
        <v>21</v>
      </c>
      <c r="C15" s="174" t="s">
        <v>698</v>
      </c>
      <c r="D15" s="172" t="s">
        <v>261</v>
      </c>
      <c r="E15" s="172" t="s">
        <v>262</v>
      </c>
      <c r="F15" s="175" t="s">
        <v>263</v>
      </c>
      <c r="G15" s="176">
        <v>34582</v>
      </c>
      <c r="H15" s="177">
        <f t="shared" ca="1" si="0"/>
        <v>11598.925839583331</v>
      </c>
      <c r="I15" s="172" t="s">
        <v>264</v>
      </c>
      <c r="J15" s="173">
        <v>78700</v>
      </c>
      <c r="K15" s="172" t="s">
        <v>109</v>
      </c>
      <c r="L15" s="178">
        <v>607634826</v>
      </c>
      <c r="M15" s="178"/>
      <c r="N15" s="179" t="s">
        <v>265</v>
      </c>
      <c r="O15" s="188"/>
      <c r="P15" s="175"/>
      <c r="Q15" s="233"/>
      <c r="R15" s="237"/>
      <c r="S15" s="478">
        <v>350</v>
      </c>
      <c r="T15" s="479"/>
      <c r="U15" s="482"/>
      <c r="V15" s="482"/>
      <c r="W15" s="482"/>
      <c r="X15" s="482"/>
      <c r="Y15" s="482"/>
      <c r="Z15" s="482"/>
      <c r="AA15" s="482">
        <v>350</v>
      </c>
      <c r="AB15" s="482"/>
      <c r="AC15" s="482"/>
      <c r="AD15" s="193">
        <f t="shared" si="1"/>
        <v>350</v>
      </c>
    </row>
    <row r="16" spans="1:31">
      <c r="A16" s="270" t="s">
        <v>20</v>
      </c>
      <c r="B16" s="271" t="s">
        <v>21</v>
      </c>
      <c r="C16" s="272" t="s">
        <v>698</v>
      </c>
      <c r="D16" s="270" t="s">
        <v>1337</v>
      </c>
      <c r="E16" s="270" t="s">
        <v>1338</v>
      </c>
      <c r="F16" s="273"/>
      <c r="G16" s="274">
        <v>43257</v>
      </c>
      <c r="H16" s="275">
        <f t="shared" ca="1" si="0"/>
        <v>2923.9258395833313</v>
      </c>
      <c r="I16" s="270" t="s">
        <v>475</v>
      </c>
      <c r="J16" s="271">
        <v>78780</v>
      </c>
      <c r="K16" s="270" t="s">
        <v>20</v>
      </c>
      <c r="L16" s="276">
        <v>659646551</v>
      </c>
      <c r="M16" s="276"/>
      <c r="N16" s="284" t="s">
        <v>476</v>
      </c>
      <c r="O16" s="278"/>
      <c r="P16" s="273"/>
      <c r="Q16" s="279"/>
      <c r="R16" s="280"/>
      <c r="S16" s="478">
        <v>240</v>
      </c>
      <c r="T16" s="479"/>
      <c r="U16" s="482">
        <v>240</v>
      </c>
      <c r="V16" s="482"/>
      <c r="W16" s="482"/>
      <c r="X16" s="482"/>
      <c r="Y16" s="482"/>
      <c r="Z16" s="482"/>
      <c r="AA16" s="482"/>
      <c r="AB16" s="482"/>
      <c r="AC16" s="482"/>
      <c r="AD16" s="281">
        <f t="shared" si="1"/>
        <v>240</v>
      </c>
      <c r="AE16" s="282"/>
    </row>
    <row r="17" spans="1:31" s="282" customFormat="1">
      <c r="A17" s="270" t="s">
        <v>20</v>
      </c>
      <c r="B17" s="271" t="s">
        <v>21</v>
      </c>
      <c r="C17" s="272" t="s">
        <v>698</v>
      </c>
      <c r="D17" s="270" t="s">
        <v>1343</v>
      </c>
      <c r="E17" s="270" t="s">
        <v>1344</v>
      </c>
      <c r="F17" s="273"/>
      <c r="G17" s="274">
        <v>39996</v>
      </c>
      <c r="H17" s="275">
        <f t="shared" ca="1" si="0"/>
        <v>6184.9258395833313</v>
      </c>
      <c r="I17" s="270" t="s">
        <v>881</v>
      </c>
      <c r="J17" s="271">
        <v>78570</v>
      </c>
      <c r="K17" s="270" t="s">
        <v>62</v>
      </c>
      <c r="L17" s="276">
        <v>684737825</v>
      </c>
      <c r="M17" s="276"/>
      <c r="N17" s="277" t="s">
        <v>882</v>
      </c>
      <c r="O17" s="278"/>
      <c r="P17" s="273"/>
      <c r="Q17" s="279"/>
      <c r="R17" s="280"/>
      <c r="S17" s="478">
        <v>240</v>
      </c>
      <c r="T17" s="479"/>
      <c r="U17" s="482"/>
      <c r="V17" s="482">
        <v>240</v>
      </c>
      <c r="W17" s="482"/>
      <c r="X17" s="482"/>
      <c r="Y17" s="482"/>
      <c r="Z17" s="482"/>
      <c r="AA17" s="482"/>
      <c r="AB17" s="482"/>
      <c r="AC17" s="482"/>
      <c r="AD17" s="281">
        <f t="shared" si="1"/>
        <v>240</v>
      </c>
    </row>
    <row r="18" spans="1:31" s="282" customFormat="1">
      <c r="A18" s="270" t="s">
        <v>20</v>
      </c>
      <c r="B18" s="271" t="s">
        <v>21</v>
      </c>
      <c r="C18" s="272" t="s">
        <v>697</v>
      </c>
      <c r="D18" s="270" t="s">
        <v>898</v>
      </c>
      <c r="E18" s="270" t="s">
        <v>271</v>
      </c>
      <c r="F18" s="273"/>
      <c r="G18" s="274">
        <v>40452</v>
      </c>
      <c r="H18" s="275">
        <f t="shared" ca="1" si="0"/>
        <v>5728.9258395833313</v>
      </c>
      <c r="I18" s="270" t="s">
        <v>899</v>
      </c>
      <c r="J18" s="271">
        <v>78780</v>
      </c>
      <c r="K18" s="270" t="s">
        <v>20</v>
      </c>
      <c r="L18" s="276">
        <v>677037816</v>
      </c>
      <c r="M18" s="276">
        <v>789640958</v>
      </c>
      <c r="N18" s="285" t="s">
        <v>900</v>
      </c>
      <c r="O18" s="278"/>
      <c r="P18" s="273"/>
      <c r="Q18" s="279"/>
      <c r="R18" s="280"/>
      <c r="S18" s="478">
        <v>290</v>
      </c>
      <c r="T18" s="479"/>
      <c r="U18" s="482">
        <v>230</v>
      </c>
      <c r="V18" s="482"/>
      <c r="W18" s="482"/>
      <c r="X18" s="482"/>
      <c r="Y18" s="504">
        <v>60</v>
      </c>
      <c r="Z18" s="482"/>
      <c r="AA18" s="482"/>
      <c r="AB18" s="482"/>
      <c r="AC18" s="482"/>
      <c r="AD18" s="281">
        <f t="shared" si="1"/>
        <v>290</v>
      </c>
    </row>
    <row r="19" spans="1:31">
      <c r="A19" s="188"/>
      <c r="B19" s="188"/>
      <c r="C19" s="272" t="s">
        <v>697</v>
      </c>
      <c r="D19" s="188" t="s">
        <v>1757</v>
      </c>
      <c r="E19" s="188" t="s">
        <v>1758</v>
      </c>
      <c r="F19" s="188"/>
      <c r="G19" s="331">
        <v>27911</v>
      </c>
      <c r="H19" s="177">
        <f t="shared" ca="1" si="0"/>
        <v>18269.925839583331</v>
      </c>
      <c r="I19" s="188"/>
      <c r="J19" s="188"/>
      <c r="K19" s="188"/>
      <c r="L19" s="188"/>
      <c r="M19" s="188"/>
      <c r="N19" s="188"/>
      <c r="O19" s="188"/>
      <c r="P19" s="175"/>
      <c r="Q19" s="233"/>
      <c r="R19" s="237"/>
      <c r="S19" s="478">
        <v>180</v>
      </c>
      <c r="T19" s="479"/>
      <c r="U19" s="482">
        <v>90</v>
      </c>
      <c r="V19" s="482">
        <v>90</v>
      </c>
      <c r="W19" s="482"/>
      <c r="X19" s="482"/>
      <c r="Y19" s="482"/>
      <c r="Z19" s="482"/>
      <c r="AA19" s="482"/>
      <c r="AB19" s="482"/>
      <c r="AC19" s="482"/>
      <c r="AD19" s="193">
        <f t="shared" si="1"/>
        <v>180</v>
      </c>
      <c r="AE19" s="282"/>
    </row>
    <row r="20" spans="1:31" s="282" customFormat="1">
      <c r="A20" s="270" t="s">
        <v>20</v>
      </c>
      <c r="B20" s="271" t="s">
        <v>21</v>
      </c>
      <c r="C20" s="272" t="s">
        <v>697</v>
      </c>
      <c r="D20" s="270" t="s">
        <v>59</v>
      </c>
      <c r="E20" s="270" t="s">
        <v>60</v>
      </c>
      <c r="F20" s="273" t="s">
        <v>599</v>
      </c>
      <c r="G20" s="274">
        <v>38200</v>
      </c>
      <c r="H20" s="275">
        <f t="shared" ca="1" si="0"/>
        <v>7980.9258395833313</v>
      </c>
      <c r="I20" s="270" t="s">
        <v>61</v>
      </c>
      <c r="J20" s="271">
        <v>78570</v>
      </c>
      <c r="K20" s="270" t="s">
        <v>62</v>
      </c>
      <c r="L20" s="276">
        <v>651556961</v>
      </c>
      <c r="M20" s="276">
        <v>634256239</v>
      </c>
      <c r="N20" s="285" t="s">
        <v>762</v>
      </c>
      <c r="O20" s="278"/>
      <c r="P20" s="273"/>
      <c r="Q20" s="279"/>
      <c r="R20" s="280"/>
      <c r="S20" s="478">
        <v>290</v>
      </c>
      <c r="T20" s="479"/>
      <c r="U20" s="482">
        <v>30</v>
      </c>
      <c r="V20" s="482"/>
      <c r="W20" s="482"/>
      <c r="X20" s="504">
        <v>50</v>
      </c>
      <c r="Y20" s="482"/>
      <c r="Z20" s="482"/>
      <c r="AA20" s="482"/>
      <c r="AB20" s="482">
        <v>210</v>
      </c>
      <c r="AC20" s="482"/>
      <c r="AD20" s="281">
        <f t="shared" si="1"/>
        <v>290</v>
      </c>
    </row>
    <row r="21" spans="1:31" s="282" customFormat="1">
      <c r="A21" s="270" t="s">
        <v>20</v>
      </c>
      <c r="B21" s="271" t="s">
        <v>21</v>
      </c>
      <c r="C21" s="272" t="s">
        <v>697</v>
      </c>
      <c r="D21" s="270" t="s">
        <v>905</v>
      </c>
      <c r="E21" s="270" t="s">
        <v>906</v>
      </c>
      <c r="F21" s="273"/>
      <c r="G21" s="274">
        <v>41231</v>
      </c>
      <c r="H21" s="275">
        <f t="shared" ca="1" si="0"/>
        <v>4949.9258395833313</v>
      </c>
      <c r="I21" s="270" t="s">
        <v>907</v>
      </c>
      <c r="J21" s="271">
        <v>78570</v>
      </c>
      <c r="K21" s="270" t="s">
        <v>62</v>
      </c>
      <c r="L21" s="276">
        <v>611761949</v>
      </c>
      <c r="M21" s="276">
        <v>601173669</v>
      </c>
      <c r="N21" s="285" t="s">
        <v>908</v>
      </c>
      <c r="O21" s="278"/>
      <c r="P21" s="273"/>
      <c r="Q21" s="279"/>
      <c r="R21" s="280"/>
      <c r="S21" s="478">
        <v>290</v>
      </c>
      <c r="T21" s="479"/>
      <c r="U21" s="482"/>
      <c r="V21" s="482"/>
      <c r="W21" s="482"/>
      <c r="X21" s="482"/>
      <c r="Y21" s="504">
        <v>60</v>
      </c>
      <c r="Z21" s="482"/>
      <c r="AA21" s="482">
        <v>230</v>
      </c>
      <c r="AB21" s="482"/>
      <c r="AC21" s="482"/>
      <c r="AD21" s="281">
        <f t="shared" si="1"/>
        <v>290</v>
      </c>
    </row>
    <row r="22" spans="1:31" s="282" customFormat="1">
      <c r="A22" s="270" t="s">
        <v>20</v>
      </c>
      <c r="B22" s="271" t="s">
        <v>21</v>
      </c>
      <c r="C22" s="272" t="s">
        <v>697</v>
      </c>
      <c r="D22" s="270" t="s">
        <v>887</v>
      </c>
      <c r="E22" s="270" t="s">
        <v>888</v>
      </c>
      <c r="F22" s="273"/>
      <c r="G22" s="274">
        <v>42380</v>
      </c>
      <c r="H22" s="275">
        <f t="shared" ca="1" si="0"/>
        <v>3800.9258395833313</v>
      </c>
      <c r="I22" s="270" t="s">
        <v>889</v>
      </c>
      <c r="J22" s="271">
        <v>78570</v>
      </c>
      <c r="K22" s="270" t="s">
        <v>62</v>
      </c>
      <c r="L22" s="276">
        <v>661527340</v>
      </c>
      <c r="M22" s="276"/>
      <c r="N22" s="285" t="s">
        <v>890</v>
      </c>
      <c r="O22" s="278"/>
      <c r="P22" s="273"/>
      <c r="Q22" s="279"/>
      <c r="R22" s="280"/>
      <c r="S22" s="478">
        <v>250</v>
      </c>
      <c r="T22" s="479"/>
      <c r="U22" s="482"/>
      <c r="V22" s="482"/>
      <c r="W22" s="482"/>
      <c r="X22" s="482"/>
      <c r="Y22" s="482"/>
      <c r="Z22" s="482"/>
      <c r="AA22" s="482">
        <v>250</v>
      </c>
      <c r="AB22" s="482"/>
      <c r="AC22" s="482"/>
      <c r="AD22" s="281">
        <f t="shared" si="1"/>
        <v>250</v>
      </c>
    </row>
    <row r="23" spans="1:31" s="282" customFormat="1">
      <c r="A23" s="270" t="s">
        <v>20</v>
      </c>
      <c r="B23" s="271" t="s">
        <v>21</v>
      </c>
      <c r="C23" s="272" t="s">
        <v>697</v>
      </c>
      <c r="D23" s="270" t="s">
        <v>344</v>
      </c>
      <c r="E23" s="270" t="s">
        <v>388</v>
      </c>
      <c r="F23" s="273" t="s">
        <v>389</v>
      </c>
      <c r="G23" s="274">
        <v>15874</v>
      </c>
      <c r="H23" s="275">
        <f t="shared" ca="1" si="0"/>
        <v>30306.925839583331</v>
      </c>
      <c r="I23" s="270" t="s">
        <v>390</v>
      </c>
      <c r="J23" s="271">
        <v>78570</v>
      </c>
      <c r="K23" s="270" t="s">
        <v>62</v>
      </c>
      <c r="L23" s="276">
        <v>613570334</v>
      </c>
      <c r="M23" s="276">
        <v>139749633</v>
      </c>
      <c r="N23" s="277" t="s">
        <v>391</v>
      </c>
      <c r="O23" s="278"/>
      <c r="P23" s="273"/>
      <c r="Q23" s="279"/>
      <c r="R23" s="280"/>
      <c r="S23" s="478"/>
      <c r="T23" s="479"/>
      <c r="U23" s="482"/>
      <c r="V23" s="482"/>
      <c r="W23" s="482"/>
      <c r="X23" s="482"/>
      <c r="Y23" s="482"/>
      <c r="Z23" s="482"/>
      <c r="AA23" s="482"/>
      <c r="AB23" s="482"/>
      <c r="AC23" s="482"/>
      <c r="AD23" s="281">
        <f t="shared" si="1"/>
        <v>0</v>
      </c>
    </row>
    <row r="24" spans="1:31" s="282" customFormat="1">
      <c r="A24" s="172" t="s">
        <v>20</v>
      </c>
      <c r="B24" s="173" t="s">
        <v>21</v>
      </c>
      <c r="C24" s="174" t="s">
        <v>697</v>
      </c>
      <c r="D24" s="172" t="s">
        <v>1277</v>
      </c>
      <c r="E24" s="172" t="s">
        <v>1281</v>
      </c>
      <c r="F24" s="175"/>
      <c r="G24" s="176">
        <v>42290</v>
      </c>
      <c r="H24" s="275">
        <f t="shared" ca="1" si="0"/>
        <v>3890.9258395833313</v>
      </c>
      <c r="I24" s="172" t="s">
        <v>1279</v>
      </c>
      <c r="J24" s="173">
        <v>78700</v>
      </c>
      <c r="K24" s="172" t="s">
        <v>109</v>
      </c>
      <c r="L24" s="178">
        <v>627414916</v>
      </c>
      <c r="M24" s="178">
        <v>676597223</v>
      </c>
      <c r="N24" s="185" t="s">
        <v>1280</v>
      </c>
      <c r="O24" s="188"/>
      <c r="P24" s="175"/>
      <c r="Q24" s="233"/>
      <c r="R24" s="237"/>
      <c r="S24" s="478">
        <v>250</v>
      </c>
      <c r="T24" s="479"/>
      <c r="U24" s="482"/>
      <c r="V24" s="482"/>
      <c r="W24" s="482"/>
      <c r="X24" s="482"/>
      <c r="Y24" s="482"/>
      <c r="Z24" s="482"/>
      <c r="AA24" s="482">
        <v>250</v>
      </c>
      <c r="AB24" s="482"/>
      <c r="AC24" s="482"/>
      <c r="AD24" s="193">
        <f t="shared" si="1"/>
        <v>250</v>
      </c>
    </row>
    <row r="25" spans="1:31" s="282" customFormat="1">
      <c r="A25" s="172" t="s">
        <v>20</v>
      </c>
      <c r="B25" s="173" t="s">
        <v>21</v>
      </c>
      <c r="C25" s="174" t="s">
        <v>697</v>
      </c>
      <c r="D25" s="172" t="s">
        <v>1277</v>
      </c>
      <c r="E25" s="172" t="s">
        <v>1278</v>
      </c>
      <c r="F25" s="175"/>
      <c r="G25" s="176">
        <v>43334</v>
      </c>
      <c r="H25" s="177">
        <f t="shared" ca="1" si="0"/>
        <v>2846.9258395833313</v>
      </c>
      <c r="I25" s="172" t="s">
        <v>1279</v>
      </c>
      <c r="J25" s="173">
        <v>78700</v>
      </c>
      <c r="K25" s="172" t="s">
        <v>109</v>
      </c>
      <c r="L25" s="178">
        <v>627414916</v>
      </c>
      <c r="M25" s="178">
        <v>676597223</v>
      </c>
      <c r="N25" s="185" t="s">
        <v>1280</v>
      </c>
      <c r="O25" s="188"/>
      <c r="P25" s="175"/>
      <c r="Q25" s="233"/>
      <c r="R25" s="237"/>
      <c r="S25" s="478">
        <v>230</v>
      </c>
      <c r="T25" s="479"/>
      <c r="U25" s="482"/>
      <c r="V25" s="482"/>
      <c r="W25" s="482"/>
      <c r="X25" s="482"/>
      <c r="Y25" s="482"/>
      <c r="Z25" s="482"/>
      <c r="AA25" s="482">
        <v>230</v>
      </c>
      <c r="AB25" s="482"/>
      <c r="AC25" s="482"/>
      <c r="AD25" s="193">
        <f t="shared" si="1"/>
        <v>230</v>
      </c>
    </row>
    <row r="26" spans="1:31">
      <c r="A26" s="270" t="s">
        <v>20</v>
      </c>
      <c r="B26" s="271" t="s">
        <v>16</v>
      </c>
      <c r="C26" s="272" t="s">
        <v>697</v>
      </c>
      <c r="D26" s="270" t="s">
        <v>883</v>
      </c>
      <c r="E26" s="270" t="s">
        <v>884</v>
      </c>
      <c r="F26" s="273"/>
      <c r="G26" s="274">
        <v>42875</v>
      </c>
      <c r="H26" s="275">
        <f t="shared" ca="1" si="0"/>
        <v>3305.9258395833313</v>
      </c>
      <c r="I26" s="270" t="s">
        <v>885</v>
      </c>
      <c r="J26" s="271">
        <v>78780</v>
      </c>
      <c r="K26" s="270" t="s">
        <v>20</v>
      </c>
      <c r="L26" s="276">
        <v>698990117</v>
      </c>
      <c r="M26" s="276"/>
      <c r="N26" s="277" t="s">
        <v>886</v>
      </c>
      <c r="O26" s="278"/>
      <c r="P26" s="273"/>
      <c r="Q26" s="279"/>
      <c r="R26" s="280"/>
      <c r="S26" s="478">
        <v>250</v>
      </c>
      <c r="T26" s="479"/>
      <c r="U26" s="482">
        <v>250</v>
      </c>
      <c r="V26" s="482"/>
      <c r="W26" s="482"/>
      <c r="X26" s="482"/>
      <c r="Y26" s="482"/>
      <c r="Z26" s="482"/>
      <c r="AA26" s="482"/>
      <c r="AB26" s="482"/>
      <c r="AC26" s="482"/>
      <c r="AD26" s="281">
        <f t="shared" si="1"/>
        <v>250</v>
      </c>
      <c r="AE26" s="282"/>
    </row>
    <row r="27" spans="1:31" s="282" customFormat="1">
      <c r="A27" s="188"/>
      <c r="B27" s="188"/>
      <c r="C27" s="272" t="s">
        <v>697</v>
      </c>
      <c r="D27" s="272" t="s">
        <v>1273</v>
      </c>
      <c r="E27" s="272" t="s">
        <v>1274</v>
      </c>
      <c r="F27" s="272"/>
      <c r="G27" s="503">
        <v>43475</v>
      </c>
      <c r="H27" s="275">
        <f t="shared" ca="1" si="0"/>
        <v>2705.9258395833313</v>
      </c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478">
        <v>180</v>
      </c>
      <c r="T27" s="479"/>
      <c r="U27" s="482"/>
      <c r="V27" s="482"/>
      <c r="W27" s="482"/>
      <c r="X27" s="482"/>
      <c r="Y27" s="482"/>
      <c r="Z27" s="482"/>
      <c r="AA27" s="482">
        <v>180</v>
      </c>
      <c r="AB27" s="482"/>
      <c r="AC27" s="482"/>
      <c r="AD27" s="193">
        <f t="shared" si="1"/>
        <v>180</v>
      </c>
    </row>
    <row r="28" spans="1:31">
      <c r="A28" s="188"/>
      <c r="B28" s="188"/>
      <c r="C28" s="272" t="s">
        <v>697</v>
      </c>
      <c r="D28" s="272" t="s">
        <v>1334</v>
      </c>
      <c r="E28" s="272" t="s">
        <v>1335</v>
      </c>
      <c r="F28" s="272"/>
      <c r="G28" s="503">
        <v>39668</v>
      </c>
      <c r="H28" s="275">
        <f t="shared" ca="1" si="0"/>
        <v>6512.9258395833313</v>
      </c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478">
        <v>300</v>
      </c>
      <c r="T28" s="479"/>
      <c r="U28" s="482"/>
      <c r="V28" s="482"/>
      <c r="W28" s="482"/>
      <c r="X28" s="482"/>
      <c r="Y28" s="482"/>
      <c r="Z28" s="482">
        <v>100</v>
      </c>
      <c r="AA28" s="482">
        <v>200</v>
      </c>
      <c r="AB28" s="482"/>
      <c r="AC28" s="482"/>
      <c r="AD28" s="193">
        <f t="shared" si="1"/>
        <v>300</v>
      </c>
      <c r="AE28" s="487"/>
    </row>
    <row r="29" spans="1:31">
      <c r="A29" s="270" t="s">
        <v>20</v>
      </c>
      <c r="B29" s="271" t="s">
        <v>21</v>
      </c>
      <c r="C29" s="272" t="s">
        <v>698</v>
      </c>
      <c r="D29" s="270" t="s">
        <v>782</v>
      </c>
      <c r="E29" s="270" t="s">
        <v>783</v>
      </c>
      <c r="F29" s="287" t="s">
        <v>786</v>
      </c>
      <c r="G29" s="274">
        <v>42054</v>
      </c>
      <c r="H29" s="275">
        <f t="shared" ca="1" si="0"/>
        <v>4126.9258395833313</v>
      </c>
      <c r="I29" s="270" t="s">
        <v>784</v>
      </c>
      <c r="J29" s="271">
        <v>78780</v>
      </c>
      <c r="K29" s="270" t="s">
        <v>20</v>
      </c>
      <c r="L29" s="276">
        <v>636743106</v>
      </c>
      <c r="M29" s="276"/>
      <c r="N29" s="277" t="s">
        <v>785</v>
      </c>
      <c r="O29" s="282"/>
      <c r="P29" s="273"/>
      <c r="Q29" s="279"/>
      <c r="R29" s="280"/>
      <c r="S29" s="478">
        <v>290</v>
      </c>
      <c r="T29" s="479"/>
      <c r="U29" s="482">
        <v>290</v>
      </c>
      <c r="V29" s="482"/>
      <c r="W29" s="482"/>
      <c r="X29" s="482"/>
      <c r="Y29" s="482"/>
      <c r="Z29" s="482"/>
      <c r="AA29" s="482"/>
      <c r="AB29" s="482"/>
      <c r="AC29" s="482"/>
      <c r="AD29" s="281">
        <f t="shared" si="1"/>
        <v>290</v>
      </c>
    </row>
    <row r="30" spans="1:31">
      <c r="A30" s="270" t="s">
        <v>20</v>
      </c>
      <c r="B30" s="271" t="s">
        <v>21</v>
      </c>
      <c r="C30" s="272" t="s">
        <v>697</v>
      </c>
      <c r="D30" s="286" t="s">
        <v>896</v>
      </c>
      <c r="E30" s="270" t="s">
        <v>897</v>
      </c>
      <c r="F30" s="287"/>
      <c r="G30" s="274">
        <v>28643</v>
      </c>
      <c r="H30" s="275">
        <f t="shared" ca="1" si="0"/>
        <v>17537.925839583331</v>
      </c>
      <c r="I30" s="270" t="s">
        <v>381</v>
      </c>
      <c r="J30" s="271">
        <v>78570</v>
      </c>
      <c r="K30" s="270" t="s">
        <v>62</v>
      </c>
      <c r="L30" s="276">
        <v>647684538</v>
      </c>
      <c r="M30" s="276"/>
      <c r="N30" s="510" t="s">
        <v>382</v>
      </c>
      <c r="O30" s="282"/>
      <c r="P30" s="273"/>
      <c r="Q30" s="279"/>
      <c r="R30" s="280"/>
      <c r="S30" s="478">
        <v>240</v>
      </c>
      <c r="T30" s="479"/>
      <c r="U30" s="482">
        <v>240</v>
      </c>
      <c r="V30" s="482"/>
      <c r="W30" s="482"/>
      <c r="X30" s="482"/>
      <c r="Y30" s="482"/>
      <c r="Z30" s="482"/>
      <c r="AA30" s="482"/>
      <c r="AB30" s="482"/>
      <c r="AC30" s="482"/>
      <c r="AD30" s="281">
        <f t="shared" si="1"/>
        <v>240</v>
      </c>
    </row>
    <row r="31" spans="1:31">
      <c r="A31" s="270" t="s">
        <v>20</v>
      </c>
      <c r="B31" s="271" t="s">
        <v>21</v>
      </c>
      <c r="C31" s="272" t="s">
        <v>697</v>
      </c>
      <c r="D31" s="270" t="s">
        <v>923</v>
      </c>
      <c r="E31" s="270" t="s">
        <v>933</v>
      </c>
      <c r="F31" s="287"/>
      <c r="G31" s="274">
        <v>42157</v>
      </c>
      <c r="H31" s="275">
        <f t="shared" ca="1" si="0"/>
        <v>4023.9258395833313</v>
      </c>
      <c r="I31" s="270" t="s">
        <v>924</v>
      </c>
      <c r="J31" s="271">
        <v>78510</v>
      </c>
      <c r="K31" s="270" t="s">
        <v>149</v>
      </c>
      <c r="L31" s="276" t="s">
        <v>925</v>
      </c>
      <c r="M31" s="276"/>
      <c r="N31" s="510" t="s">
        <v>926</v>
      </c>
      <c r="O31" s="282"/>
      <c r="P31" s="273"/>
      <c r="Q31" s="279"/>
      <c r="R31" s="280"/>
      <c r="S31" s="478">
        <v>250</v>
      </c>
      <c r="T31" s="479"/>
      <c r="U31" s="482">
        <v>250</v>
      </c>
      <c r="V31" s="482"/>
      <c r="W31" s="482"/>
      <c r="X31" s="482"/>
      <c r="Y31" s="482"/>
      <c r="Z31" s="482"/>
      <c r="AA31" s="482"/>
      <c r="AB31" s="482"/>
      <c r="AC31" s="482"/>
      <c r="AD31" s="281">
        <f t="shared" si="1"/>
        <v>250</v>
      </c>
    </row>
    <row r="32" spans="1:31">
      <c r="A32" s="270" t="s">
        <v>20</v>
      </c>
      <c r="B32" s="271" t="s">
        <v>21</v>
      </c>
      <c r="C32" s="272" t="s">
        <v>697</v>
      </c>
      <c r="D32" s="270" t="s">
        <v>923</v>
      </c>
      <c r="E32" s="270" t="s">
        <v>937</v>
      </c>
      <c r="F32" s="273"/>
      <c r="G32" s="274">
        <v>43076</v>
      </c>
      <c r="H32" s="275">
        <f t="shared" ca="1" si="0"/>
        <v>3104.9258395833313</v>
      </c>
      <c r="I32" s="270" t="s">
        <v>924</v>
      </c>
      <c r="J32" s="271">
        <v>78510</v>
      </c>
      <c r="K32" s="270" t="s">
        <v>149</v>
      </c>
      <c r="L32" s="276" t="s">
        <v>925</v>
      </c>
      <c r="M32" s="276"/>
      <c r="N32" s="510" t="s">
        <v>926</v>
      </c>
      <c r="O32" s="282"/>
      <c r="P32" s="273"/>
      <c r="Q32" s="279"/>
      <c r="R32" s="280"/>
      <c r="S32" s="478">
        <v>230</v>
      </c>
      <c r="T32" s="479"/>
      <c r="U32" s="482">
        <v>230</v>
      </c>
      <c r="V32" s="482"/>
      <c r="W32" s="482"/>
      <c r="X32" s="482"/>
      <c r="Y32" s="482"/>
      <c r="Z32" s="482"/>
      <c r="AA32" s="482"/>
      <c r="AB32" s="482"/>
      <c r="AC32" s="482"/>
      <c r="AD32" s="281">
        <f t="shared" si="1"/>
        <v>230</v>
      </c>
    </row>
    <row r="33" spans="1:30" s="282" customFormat="1">
      <c r="A33" s="270" t="s">
        <v>20</v>
      </c>
      <c r="B33" s="271" t="s">
        <v>21</v>
      </c>
      <c r="C33" s="272" t="s">
        <v>697</v>
      </c>
      <c r="D33" s="270" t="s">
        <v>100</v>
      </c>
      <c r="E33" s="270" t="s">
        <v>101</v>
      </c>
      <c r="F33" s="273" t="s">
        <v>623</v>
      </c>
      <c r="G33" s="274">
        <v>22380</v>
      </c>
      <c r="H33" s="275">
        <f t="shared" ca="1" si="0"/>
        <v>23800.925839583331</v>
      </c>
      <c r="I33" s="270" t="s">
        <v>102</v>
      </c>
      <c r="J33" s="271">
        <v>78570</v>
      </c>
      <c r="K33" s="270" t="s">
        <v>62</v>
      </c>
      <c r="L33" s="276">
        <v>675787305</v>
      </c>
      <c r="M33" s="276"/>
      <c r="N33" s="277" t="s">
        <v>103</v>
      </c>
      <c r="O33" s="278"/>
      <c r="P33" s="273"/>
      <c r="Q33" s="279"/>
      <c r="R33" s="280"/>
      <c r="S33" s="478">
        <v>0</v>
      </c>
      <c r="T33" s="479"/>
      <c r="U33" s="482"/>
      <c r="V33" s="482"/>
      <c r="W33" s="482"/>
      <c r="X33" s="482"/>
      <c r="Y33" s="482"/>
      <c r="Z33" s="482"/>
      <c r="AA33" s="482"/>
      <c r="AB33" s="482"/>
      <c r="AC33" s="482"/>
      <c r="AD33" s="281">
        <f t="shared" si="1"/>
        <v>0</v>
      </c>
    </row>
    <row r="34" spans="1:30" s="282" customFormat="1">
      <c r="A34" s="270" t="s">
        <v>20</v>
      </c>
      <c r="B34" s="271" t="s">
        <v>21</v>
      </c>
      <c r="C34" s="272" t="s">
        <v>697</v>
      </c>
      <c r="D34" s="270" t="s">
        <v>383</v>
      </c>
      <c r="E34" s="270" t="s">
        <v>384</v>
      </c>
      <c r="F34" s="273" t="s">
        <v>625</v>
      </c>
      <c r="G34" s="274">
        <v>34503</v>
      </c>
      <c r="H34" s="275">
        <f t="shared" ca="1" si="0"/>
        <v>11677.925839583331</v>
      </c>
      <c r="I34" s="270" t="s">
        <v>385</v>
      </c>
      <c r="J34" s="271">
        <v>78260</v>
      </c>
      <c r="K34" s="270" t="s">
        <v>386</v>
      </c>
      <c r="L34" s="276">
        <v>610098868</v>
      </c>
      <c r="M34" s="276"/>
      <c r="N34" s="277" t="s">
        <v>387</v>
      </c>
      <c r="O34" s="278"/>
      <c r="P34" s="273"/>
      <c r="Q34" s="279"/>
      <c r="R34" s="280"/>
      <c r="S34" s="478">
        <v>350</v>
      </c>
      <c r="T34" s="479"/>
      <c r="U34" s="482"/>
      <c r="V34" s="482"/>
      <c r="W34" s="482"/>
      <c r="X34" s="482"/>
      <c r="Y34" s="482"/>
      <c r="Z34" s="482"/>
      <c r="AA34" s="482">
        <v>350</v>
      </c>
      <c r="AB34" s="482"/>
      <c r="AC34" s="482"/>
      <c r="AD34" s="281">
        <f t="shared" si="1"/>
        <v>350</v>
      </c>
    </row>
    <row r="35" spans="1:30">
      <c r="A35" s="188"/>
      <c r="B35" s="188"/>
      <c r="C35" s="272" t="s">
        <v>697</v>
      </c>
      <c r="D35" s="188" t="s">
        <v>1763</v>
      </c>
      <c r="E35" s="188" t="s">
        <v>1762</v>
      </c>
      <c r="F35" s="188"/>
      <c r="G35" s="331">
        <v>43405</v>
      </c>
      <c r="H35" s="177">
        <f t="shared" ref="H35:H52" ca="1" si="2">G$1-G35</f>
        <v>2775.9258395833313</v>
      </c>
      <c r="I35" s="188"/>
      <c r="J35" s="188"/>
      <c r="K35" s="188"/>
      <c r="L35" s="188"/>
      <c r="M35" s="188"/>
      <c r="N35" s="188"/>
      <c r="O35" s="188"/>
      <c r="P35" s="175"/>
      <c r="Q35" s="233"/>
      <c r="R35" s="237"/>
      <c r="S35" s="478">
        <v>180</v>
      </c>
      <c r="T35" s="479"/>
      <c r="U35" s="482"/>
      <c r="V35" s="482"/>
      <c r="W35" s="482"/>
      <c r="X35" s="482"/>
      <c r="Y35" s="482"/>
      <c r="Z35" s="482"/>
      <c r="AA35" s="482">
        <v>180</v>
      </c>
      <c r="AB35" s="482"/>
      <c r="AC35" s="482"/>
      <c r="AD35" s="193"/>
    </row>
    <row r="36" spans="1:30" s="209" customFormat="1">
      <c r="A36" s="172" t="s">
        <v>20</v>
      </c>
      <c r="B36" s="173" t="s">
        <v>21</v>
      </c>
      <c r="C36" s="272" t="s">
        <v>1345</v>
      </c>
      <c r="D36" s="172" t="s">
        <v>1346</v>
      </c>
      <c r="E36" s="172" t="s">
        <v>1347</v>
      </c>
      <c r="F36" s="175"/>
      <c r="G36" s="176">
        <v>42863</v>
      </c>
      <c r="H36" s="177">
        <f t="shared" ca="1" si="2"/>
        <v>3317.9258395833313</v>
      </c>
      <c r="I36" s="172" t="s">
        <v>1271</v>
      </c>
      <c r="J36" s="173">
        <v>78780</v>
      </c>
      <c r="K36" s="172" t="s">
        <v>20</v>
      </c>
      <c r="L36" s="178">
        <v>750153234</v>
      </c>
      <c r="M36" s="178"/>
      <c r="N36" s="185" t="s">
        <v>1272</v>
      </c>
      <c r="O36" s="188"/>
      <c r="P36" s="175"/>
      <c r="Q36" s="233"/>
      <c r="R36" s="237"/>
      <c r="S36" s="478">
        <v>240</v>
      </c>
      <c r="T36" s="479"/>
      <c r="U36" s="482"/>
      <c r="V36" s="482"/>
      <c r="W36" s="482"/>
      <c r="X36" s="482"/>
      <c r="Y36" s="482"/>
      <c r="Z36" s="482"/>
      <c r="AA36" s="482">
        <v>240</v>
      </c>
      <c r="AB36" s="482"/>
      <c r="AC36" s="482"/>
      <c r="AD36" s="193">
        <f t="shared" ref="AD36:AD52" si="3">SUM(U36:AC36)</f>
        <v>240</v>
      </c>
    </row>
    <row r="37" spans="1:30" s="282" customFormat="1">
      <c r="A37" s="172" t="s">
        <v>20</v>
      </c>
      <c r="B37" s="173" t="s">
        <v>21</v>
      </c>
      <c r="C37" s="174" t="s">
        <v>697</v>
      </c>
      <c r="D37" s="172" t="s">
        <v>1348</v>
      </c>
      <c r="E37" s="172"/>
      <c r="F37" s="175"/>
      <c r="G37" s="176">
        <v>43558</v>
      </c>
      <c r="H37" s="177">
        <f t="shared" ca="1" si="2"/>
        <v>2622.9258395833313</v>
      </c>
      <c r="I37" s="172" t="s">
        <v>1275</v>
      </c>
      <c r="J37" s="173">
        <v>78780</v>
      </c>
      <c r="K37" s="172" t="s">
        <v>20</v>
      </c>
      <c r="L37" s="178">
        <v>622440355</v>
      </c>
      <c r="M37" s="178"/>
      <c r="N37" s="185" t="s">
        <v>1276</v>
      </c>
      <c r="O37" s="188"/>
      <c r="P37" s="175"/>
      <c r="Q37" s="233"/>
      <c r="R37" s="237"/>
      <c r="S37" s="478">
        <v>220</v>
      </c>
      <c r="T37" s="479"/>
      <c r="U37" s="482"/>
      <c r="V37" s="482"/>
      <c r="W37" s="482"/>
      <c r="X37" s="482"/>
      <c r="Y37" s="482"/>
      <c r="Z37" s="482"/>
      <c r="AA37" s="482">
        <v>220</v>
      </c>
      <c r="AB37" s="482"/>
      <c r="AC37" s="482"/>
      <c r="AD37" s="193">
        <f t="shared" si="3"/>
        <v>220</v>
      </c>
    </row>
    <row r="38" spans="1:30" s="282" customFormat="1">
      <c r="A38" s="197" t="s">
        <v>20</v>
      </c>
      <c r="B38" s="198" t="s">
        <v>21</v>
      </c>
      <c r="C38" s="199" t="s">
        <v>697</v>
      </c>
      <c r="D38" s="197" t="s">
        <v>867</v>
      </c>
      <c r="E38" s="197" t="s">
        <v>862</v>
      </c>
      <c r="F38" s="200"/>
      <c r="G38" s="201"/>
      <c r="H38" s="275">
        <f t="shared" ca="1" si="2"/>
        <v>46180.925839583331</v>
      </c>
      <c r="I38" s="197"/>
      <c r="J38" s="198"/>
      <c r="K38" s="197"/>
      <c r="L38" s="203"/>
      <c r="M38" s="203"/>
      <c r="N38" s="210"/>
      <c r="O38" s="224"/>
      <c r="P38" s="200" t="s">
        <v>871</v>
      </c>
      <c r="Q38" s="234">
        <v>0</v>
      </c>
      <c r="R38" s="238"/>
      <c r="S38" s="478"/>
      <c r="T38" s="479"/>
      <c r="U38" s="482"/>
      <c r="V38" s="482"/>
      <c r="W38" s="482"/>
      <c r="X38" s="482"/>
      <c r="Y38" s="482"/>
      <c r="Z38" s="482"/>
      <c r="AA38" s="482"/>
      <c r="AB38" s="482"/>
      <c r="AC38" s="482"/>
      <c r="AD38" s="211">
        <f t="shared" si="3"/>
        <v>0</v>
      </c>
    </row>
    <row r="39" spans="1:30" s="282" customFormat="1">
      <c r="A39" s="270" t="s">
        <v>20</v>
      </c>
      <c r="B39" s="271" t="s">
        <v>21</v>
      </c>
      <c r="C39" s="272" t="s">
        <v>697</v>
      </c>
      <c r="D39" s="270" t="s">
        <v>485</v>
      </c>
      <c r="E39" s="270" t="s">
        <v>486</v>
      </c>
      <c r="F39" s="273" t="s">
        <v>639</v>
      </c>
      <c r="G39" s="274">
        <v>35424</v>
      </c>
      <c r="H39" s="275">
        <f t="shared" ca="1" si="2"/>
        <v>10756.925839583331</v>
      </c>
      <c r="I39" s="270" t="s">
        <v>487</v>
      </c>
      <c r="J39" s="271">
        <v>78780</v>
      </c>
      <c r="K39" s="270" t="s">
        <v>20</v>
      </c>
      <c r="L39" s="276">
        <v>607099163</v>
      </c>
      <c r="M39" s="276"/>
      <c r="N39" s="284" t="s">
        <v>488</v>
      </c>
      <c r="O39" s="278"/>
      <c r="P39" s="273"/>
      <c r="Q39" s="279"/>
      <c r="R39" s="280"/>
      <c r="S39" s="478"/>
      <c r="T39" s="479"/>
      <c r="U39" s="482"/>
      <c r="V39" s="482"/>
      <c r="W39" s="482"/>
      <c r="X39" s="482"/>
      <c r="Y39" s="482"/>
      <c r="Z39" s="482"/>
      <c r="AA39" s="482"/>
      <c r="AB39" s="482"/>
      <c r="AC39" s="482"/>
      <c r="AD39" s="281">
        <f t="shared" si="3"/>
        <v>0</v>
      </c>
    </row>
    <row r="40" spans="1:30">
      <c r="A40" s="270" t="s">
        <v>20</v>
      </c>
      <c r="B40" s="271" t="s">
        <v>21</v>
      </c>
      <c r="C40" s="272" t="s">
        <v>697</v>
      </c>
      <c r="D40" s="270" t="s">
        <v>542</v>
      </c>
      <c r="E40" s="270" t="s">
        <v>211</v>
      </c>
      <c r="F40" s="522" t="s">
        <v>649</v>
      </c>
      <c r="G40" s="274">
        <v>23909</v>
      </c>
      <c r="H40" s="275">
        <f t="shared" ca="1" si="2"/>
        <v>22271.925839583331</v>
      </c>
      <c r="I40" s="270" t="s">
        <v>541</v>
      </c>
      <c r="J40" s="271">
        <v>78700</v>
      </c>
      <c r="K40" s="270" t="s">
        <v>109</v>
      </c>
      <c r="L40" s="276">
        <v>139197074</v>
      </c>
      <c r="M40" s="276"/>
      <c r="N40" s="277" t="s">
        <v>751</v>
      </c>
      <c r="O40" s="278"/>
      <c r="P40" s="273"/>
      <c r="Q40" s="279"/>
      <c r="R40" s="280"/>
      <c r="S40" s="478">
        <v>360</v>
      </c>
      <c r="T40" s="479"/>
      <c r="U40" s="482">
        <v>120</v>
      </c>
      <c r="V40" s="482"/>
      <c r="W40" s="482"/>
      <c r="X40" s="482"/>
      <c r="Y40" s="482"/>
      <c r="Z40" s="482"/>
      <c r="AA40" s="482"/>
      <c r="AB40" s="482"/>
      <c r="AC40" s="482">
        <v>240</v>
      </c>
      <c r="AD40" s="281">
        <f t="shared" si="3"/>
        <v>360</v>
      </c>
    </row>
    <row r="41" spans="1:30" s="282" customFormat="1">
      <c r="A41" s="270" t="s">
        <v>20</v>
      </c>
      <c r="B41" s="271" t="s">
        <v>21</v>
      </c>
      <c r="C41" s="272" t="s">
        <v>697</v>
      </c>
      <c r="D41" s="270" t="s">
        <v>1353</v>
      </c>
      <c r="E41" s="270" t="s">
        <v>22</v>
      </c>
      <c r="F41" s="273"/>
      <c r="G41" s="274">
        <v>42629</v>
      </c>
      <c r="H41" s="275">
        <f t="shared" ca="1" si="2"/>
        <v>3551.9258395833313</v>
      </c>
      <c r="I41" s="270" t="s">
        <v>401</v>
      </c>
      <c r="J41" s="271">
        <v>78570</v>
      </c>
      <c r="K41" s="270" t="s">
        <v>62</v>
      </c>
      <c r="L41" s="276">
        <v>603436908</v>
      </c>
      <c r="M41" s="276">
        <v>635532600</v>
      </c>
      <c r="N41" s="284" t="s">
        <v>402</v>
      </c>
      <c r="O41" s="278"/>
      <c r="P41" s="273"/>
      <c r="Q41" s="279"/>
      <c r="R41" s="280"/>
      <c r="S41" s="478">
        <v>250</v>
      </c>
      <c r="T41" s="479"/>
      <c r="U41" s="482">
        <v>200</v>
      </c>
      <c r="V41" s="482"/>
      <c r="W41" s="482"/>
      <c r="X41" s="504">
        <v>50</v>
      </c>
      <c r="Y41" s="482"/>
      <c r="Z41" s="482"/>
      <c r="AA41" s="482"/>
      <c r="AB41" s="482"/>
      <c r="AC41" s="482"/>
      <c r="AD41" s="281">
        <f t="shared" si="3"/>
        <v>250</v>
      </c>
    </row>
    <row r="42" spans="1:30" s="282" customFormat="1">
      <c r="A42" s="270" t="s">
        <v>20</v>
      </c>
      <c r="B42" s="271" t="s">
        <v>21</v>
      </c>
      <c r="C42" s="272" t="s">
        <v>697</v>
      </c>
      <c r="D42" s="544" t="s">
        <v>1760</v>
      </c>
      <c r="E42" s="270" t="s">
        <v>1759</v>
      </c>
      <c r="F42" s="273"/>
      <c r="G42" s="546">
        <v>43686</v>
      </c>
      <c r="H42" s="275">
        <f t="shared" ca="1" si="2"/>
        <v>2494.9258395833313</v>
      </c>
      <c r="I42" s="270" t="s">
        <v>700</v>
      </c>
      <c r="J42" s="271">
        <v>78700</v>
      </c>
      <c r="K42" s="270" t="s">
        <v>109</v>
      </c>
      <c r="L42" s="276"/>
      <c r="M42" s="276"/>
      <c r="N42" s="285" t="s">
        <v>755</v>
      </c>
      <c r="O42" s="278"/>
      <c r="P42" s="273"/>
      <c r="Q42" s="279"/>
      <c r="R42" s="280"/>
      <c r="S42" s="478">
        <v>180</v>
      </c>
      <c r="T42" s="479"/>
      <c r="U42" s="482">
        <v>45</v>
      </c>
      <c r="V42" s="482">
        <v>45</v>
      </c>
      <c r="W42" s="482">
        <v>90</v>
      </c>
      <c r="X42" s="482"/>
      <c r="Y42" s="482"/>
      <c r="Z42" s="482"/>
      <c r="AA42" s="482"/>
      <c r="AB42" s="482"/>
      <c r="AC42" s="482"/>
      <c r="AD42" s="281">
        <f t="shared" si="3"/>
        <v>180</v>
      </c>
    </row>
    <row r="43" spans="1:30">
      <c r="A43" s="188"/>
      <c r="B43" s="188"/>
      <c r="C43" s="272" t="s">
        <v>697</v>
      </c>
      <c r="D43" s="272" t="s">
        <v>1332</v>
      </c>
      <c r="E43" s="272" t="s">
        <v>1333</v>
      </c>
      <c r="F43" s="272"/>
      <c r="G43" s="503">
        <v>23283</v>
      </c>
      <c r="H43" s="275">
        <f t="shared" ca="1" si="2"/>
        <v>22897.925839583331</v>
      </c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478">
        <v>350</v>
      </c>
      <c r="T43" s="479"/>
      <c r="U43" s="482"/>
      <c r="V43" s="482"/>
      <c r="W43" s="482"/>
      <c r="X43" s="482"/>
      <c r="Y43" s="482"/>
      <c r="Z43" s="482"/>
      <c r="AA43" s="482">
        <v>350</v>
      </c>
      <c r="AB43" s="482"/>
      <c r="AC43" s="482"/>
      <c r="AD43" s="193">
        <f t="shared" si="3"/>
        <v>350</v>
      </c>
    </row>
    <row r="44" spans="1:30" s="282" customFormat="1">
      <c r="A44" s="306" t="s">
        <v>15</v>
      </c>
      <c r="B44" s="306" t="s">
        <v>21</v>
      </c>
      <c r="C44" s="300" t="s">
        <v>1349</v>
      </c>
      <c r="D44" s="543" t="s">
        <v>1350</v>
      </c>
      <c r="E44" s="346" t="s">
        <v>1351</v>
      </c>
      <c r="F44" s="300"/>
      <c r="G44" s="348">
        <v>39981</v>
      </c>
      <c r="H44" s="275">
        <f t="shared" ca="1" si="2"/>
        <v>6199.9258395833313</v>
      </c>
      <c r="I44" s="303">
        <f ca="1">H$1-H44</f>
        <v>-6199.9258395833313</v>
      </c>
      <c r="J44" s="346" t="s">
        <v>1114</v>
      </c>
      <c r="K44" s="306">
        <v>78510</v>
      </c>
      <c r="L44" s="346" t="s">
        <v>116</v>
      </c>
      <c r="M44" s="349">
        <v>667320252</v>
      </c>
      <c r="N44" s="305" t="s">
        <v>1116</v>
      </c>
      <c r="O44" s="511"/>
      <c r="P44" s="305"/>
      <c r="Q44" s="279"/>
      <c r="R44" s="280"/>
      <c r="S44" s="478">
        <v>300</v>
      </c>
      <c r="T44" s="479"/>
      <c r="U44" s="482">
        <v>100</v>
      </c>
      <c r="V44" s="482">
        <v>100</v>
      </c>
      <c r="W44" s="482"/>
      <c r="X44" s="482"/>
      <c r="Y44" s="482"/>
      <c r="Z44" s="482"/>
      <c r="AA44" s="482"/>
      <c r="AB44" s="482"/>
      <c r="AC44" s="482"/>
      <c r="AD44" s="281">
        <f t="shared" si="3"/>
        <v>200</v>
      </c>
    </row>
    <row r="45" spans="1:30" s="282" customFormat="1">
      <c r="A45" s="270" t="s">
        <v>20</v>
      </c>
      <c r="B45" s="271" t="s">
        <v>21</v>
      </c>
      <c r="C45" s="272" t="s">
        <v>697</v>
      </c>
      <c r="D45" s="270" t="s">
        <v>376</v>
      </c>
      <c r="E45" s="270" t="s">
        <v>133</v>
      </c>
      <c r="F45" s="273" t="s">
        <v>667</v>
      </c>
      <c r="G45" s="274">
        <v>42063</v>
      </c>
      <c r="H45" s="275">
        <f t="shared" ca="1" si="2"/>
        <v>4117.9258395833313</v>
      </c>
      <c r="I45" s="270" t="s">
        <v>377</v>
      </c>
      <c r="J45" s="271">
        <v>78570</v>
      </c>
      <c r="K45" s="270" t="s">
        <v>62</v>
      </c>
      <c r="L45" s="276">
        <v>664934650</v>
      </c>
      <c r="M45" s="276">
        <v>688741984</v>
      </c>
      <c r="N45" s="284" t="s">
        <v>378</v>
      </c>
      <c r="O45" s="278"/>
      <c r="P45" s="273"/>
      <c r="Q45" s="279"/>
      <c r="R45" s="280"/>
      <c r="S45" s="478">
        <v>250</v>
      </c>
      <c r="T45" s="479"/>
      <c r="U45" s="482"/>
      <c r="V45" s="482"/>
      <c r="W45" s="482"/>
      <c r="X45" s="504">
        <v>50</v>
      </c>
      <c r="Y45" s="482"/>
      <c r="Z45" s="482"/>
      <c r="AA45" s="482">
        <v>250</v>
      </c>
      <c r="AB45" s="482"/>
      <c r="AC45" s="482"/>
      <c r="AD45" s="281">
        <f t="shared" si="3"/>
        <v>300</v>
      </c>
    </row>
    <row r="46" spans="1:30">
      <c r="A46" s="270" t="s">
        <v>20</v>
      </c>
      <c r="B46" s="271" t="s">
        <v>21</v>
      </c>
      <c r="C46" s="272" t="s">
        <v>698</v>
      </c>
      <c r="D46" s="270" t="s">
        <v>106</v>
      </c>
      <c r="E46" s="270" t="s">
        <v>107</v>
      </c>
      <c r="F46" s="273" t="s">
        <v>671</v>
      </c>
      <c r="G46" s="274">
        <v>41223</v>
      </c>
      <c r="H46" s="275">
        <f t="shared" ca="1" si="2"/>
        <v>4957.9258395833313</v>
      </c>
      <c r="I46" s="270" t="s">
        <v>108</v>
      </c>
      <c r="J46" s="271">
        <v>78700</v>
      </c>
      <c r="K46" s="270" t="s">
        <v>109</v>
      </c>
      <c r="L46" s="276">
        <v>662445365</v>
      </c>
      <c r="M46" s="276"/>
      <c r="N46" s="284" t="s">
        <v>110</v>
      </c>
      <c r="O46" s="278"/>
      <c r="P46" s="273"/>
      <c r="Q46" s="279"/>
      <c r="R46" s="280"/>
      <c r="S46" s="478">
        <v>290</v>
      </c>
      <c r="T46" s="479"/>
      <c r="U46" s="482">
        <v>230</v>
      </c>
      <c r="V46" s="482"/>
      <c r="W46" s="482"/>
      <c r="X46" s="482"/>
      <c r="Y46" s="504">
        <v>60</v>
      </c>
      <c r="Z46" s="482"/>
      <c r="AA46" s="482"/>
      <c r="AB46" s="482"/>
      <c r="AC46" s="482"/>
      <c r="AD46" s="281">
        <f t="shared" si="3"/>
        <v>290</v>
      </c>
    </row>
    <row r="47" spans="1:30">
      <c r="A47" s="270"/>
      <c r="B47" s="271"/>
      <c r="C47" s="272" t="s">
        <v>697</v>
      </c>
      <c r="D47" s="270" t="s">
        <v>1761</v>
      </c>
      <c r="E47" s="270"/>
      <c r="F47" s="273"/>
      <c r="G47" s="274"/>
      <c r="H47" s="275">
        <f t="shared" ca="1" si="2"/>
        <v>46180.925839583331</v>
      </c>
      <c r="I47" s="270"/>
      <c r="J47" s="271"/>
      <c r="K47" s="270"/>
      <c r="L47" s="276"/>
      <c r="M47" s="276"/>
      <c r="N47" s="284"/>
      <c r="O47" s="278"/>
      <c r="P47" s="273"/>
      <c r="Q47" s="279"/>
      <c r="R47" s="280"/>
      <c r="S47" s="478">
        <v>200</v>
      </c>
      <c r="T47" s="479"/>
      <c r="U47" s="482"/>
      <c r="V47" s="482"/>
      <c r="W47" s="482"/>
      <c r="X47" s="504">
        <v>50</v>
      </c>
      <c r="Y47" s="482"/>
      <c r="Z47" s="482"/>
      <c r="AA47" s="482"/>
      <c r="AB47" s="482"/>
      <c r="AC47" s="482"/>
      <c r="AD47" s="281">
        <f t="shared" si="3"/>
        <v>50</v>
      </c>
    </row>
    <row r="48" spans="1:30">
      <c r="A48" s="270"/>
      <c r="B48" s="271"/>
      <c r="C48" s="272" t="s">
        <v>697</v>
      </c>
      <c r="D48" s="270" t="s">
        <v>1761</v>
      </c>
      <c r="E48" s="270"/>
      <c r="F48" s="273"/>
      <c r="G48" s="274"/>
      <c r="H48" s="275">
        <f t="shared" ca="1" si="2"/>
        <v>46180.925839583331</v>
      </c>
      <c r="I48" s="270"/>
      <c r="J48" s="271"/>
      <c r="K48" s="270"/>
      <c r="L48" s="276"/>
      <c r="M48" s="276"/>
      <c r="N48" s="284"/>
      <c r="O48" s="278"/>
      <c r="P48" s="273"/>
      <c r="Q48" s="279"/>
      <c r="R48" s="280"/>
      <c r="S48" s="478">
        <v>175</v>
      </c>
      <c r="T48" s="479"/>
      <c r="U48" s="482"/>
      <c r="V48" s="482"/>
      <c r="W48" s="482"/>
      <c r="X48" s="504">
        <v>50</v>
      </c>
      <c r="Y48" s="482"/>
      <c r="Z48" s="482"/>
      <c r="AA48" s="482"/>
      <c r="AB48" s="482"/>
      <c r="AC48" s="482"/>
      <c r="AD48" s="281">
        <f t="shared" si="3"/>
        <v>50</v>
      </c>
    </row>
    <row r="49" spans="1:30">
      <c r="A49" s="270" t="s">
        <v>20</v>
      </c>
      <c r="B49" s="271" t="s">
        <v>21</v>
      </c>
      <c r="C49" s="272" t="s">
        <v>698</v>
      </c>
      <c r="D49" s="270" t="s">
        <v>1761</v>
      </c>
      <c r="E49" s="270"/>
      <c r="F49" s="273"/>
      <c r="G49" s="274"/>
      <c r="H49" s="275">
        <f t="shared" ca="1" si="2"/>
        <v>46180.925839583331</v>
      </c>
      <c r="I49" s="270" t="s">
        <v>475</v>
      </c>
      <c r="J49" s="271">
        <v>78780</v>
      </c>
      <c r="K49" s="270" t="s">
        <v>20</v>
      </c>
      <c r="L49" s="276">
        <v>605690137</v>
      </c>
      <c r="M49" s="276"/>
      <c r="N49" s="277" t="s">
        <v>893</v>
      </c>
      <c r="O49" s="278"/>
      <c r="P49" s="273"/>
      <c r="Q49" s="279"/>
      <c r="R49" s="280"/>
      <c r="S49" s="478">
        <v>175</v>
      </c>
      <c r="T49" s="479"/>
      <c r="U49" s="482"/>
      <c r="V49" s="482"/>
      <c r="W49" s="482"/>
      <c r="X49" s="504">
        <v>50</v>
      </c>
      <c r="Y49" s="482"/>
      <c r="Z49" s="482"/>
      <c r="AA49" s="482"/>
      <c r="AB49" s="482"/>
      <c r="AC49" s="482"/>
      <c r="AD49" s="281">
        <f t="shared" si="3"/>
        <v>50</v>
      </c>
    </row>
    <row r="50" spans="1:30">
      <c r="A50" s="270" t="s">
        <v>20</v>
      </c>
      <c r="B50" s="271" t="s">
        <v>21</v>
      </c>
      <c r="C50" s="272" t="s">
        <v>698</v>
      </c>
      <c r="D50" s="270" t="s">
        <v>1210</v>
      </c>
      <c r="E50" s="270" t="s">
        <v>1211</v>
      </c>
      <c r="F50" s="273"/>
      <c r="G50" s="274">
        <v>41213</v>
      </c>
      <c r="H50" s="275">
        <f t="shared" ca="1" si="2"/>
        <v>4967.9258395833313</v>
      </c>
      <c r="I50" s="270" t="s">
        <v>1212</v>
      </c>
      <c r="J50" s="271">
        <v>78700</v>
      </c>
      <c r="K50" s="270" t="s">
        <v>109</v>
      </c>
      <c r="L50" s="276" t="s">
        <v>1213</v>
      </c>
      <c r="M50" s="276"/>
      <c r="N50" s="277" t="s">
        <v>1214</v>
      </c>
      <c r="O50" s="278"/>
      <c r="P50" s="273"/>
      <c r="Q50" s="279"/>
      <c r="R50" s="280"/>
      <c r="S50" s="478">
        <v>290</v>
      </c>
      <c r="T50" s="479"/>
      <c r="U50" s="482">
        <v>180</v>
      </c>
      <c r="V50" s="482"/>
      <c r="W50" s="482"/>
      <c r="X50" s="504">
        <v>50</v>
      </c>
      <c r="Y50" s="504">
        <v>60</v>
      </c>
      <c r="Z50" s="482"/>
      <c r="AA50" s="482"/>
      <c r="AB50" s="482"/>
      <c r="AC50" s="482"/>
      <c r="AD50" s="281">
        <f t="shared" si="3"/>
        <v>290</v>
      </c>
    </row>
    <row r="51" spans="1:30">
      <c r="A51" s="270" t="s">
        <v>20</v>
      </c>
      <c r="B51" s="271" t="s">
        <v>21</v>
      </c>
      <c r="C51" s="272" t="s">
        <v>697</v>
      </c>
      <c r="D51" s="270" t="s">
        <v>500</v>
      </c>
      <c r="E51" s="270" t="s">
        <v>112</v>
      </c>
      <c r="F51" s="273" t="s">
        <v>686</v>
      </c>
      <c r="G51" s="274">
        <v>27311</v>
      </c>
      <c r="H51" s="275">
        <f t="shared" ca="1" si="2"/>
        <v>18869.925839583331</v>
      </c>
      <c r="I51" s="270" t="s">
        <v>501</v>
      </c>
      <c r="J51" s="271">
        <v>78780</v>
      </c>
      <c r="K51" s="270" t="s">
        <v>20</v>
      </c>
      <c r="L51" s="276">
        <v>688151619</v>
      </c>
      <c r="M51" s="276"/>
      <c r="N51" s="284" t="s">
        <v>502</v>
      </c>
      <c r="O51" s="278"/>
      <c r="P51" s="273"/>
      <c r="Q51" s="279"/>
      <c r="R51" s="280"/>
      <c r="S51" s="478"/>
      <c r="T51" s="479"/>
      <c r="U51" s="482"/>
      <c r="V51" s="482"/>
      <c r="W51" s="482"/>
      <c r="X51" s="482"/>
      <c r="Y51" s="482"/>
      <c r="Z51" s="482"/>
      <c r="AA51" s="482"/>
      <c r="AB51" s="482"/>
      <c r="AC51" s="482"/>
      <c r="AD51" s="281">
        <f t="shared" si="3"/>
        <v>0</v>
      </c>
    </row>
    <row r="52" spans="1:30">
      <c r="A52" s="541" t="s">
        <v>20</v>
      </c>
      <c r="B52" s="542" t="s">
        <v>21</v>
      </c>
      <c r="C52" s="272" t="s">
        <v>698</v>
      </c>
      <c r="D52" s="270" t="s">
        <v>187</v>
      </c>
      <c r="E52" s="541" t="s">
        <v>188</v>
      </c>
      <c r="F52" s="545" t="s">
        <v>687</v>
      </c>
      <c r="G52" s="548">
        <v>40831</v>
      </c>
      <c r="H52" s="275">
        <f t="shared" ca="1" si="2"/>
        <v>5349.9258395833313</v>
      </c>
      <c r="I52" s="541" t="s">
        <v>189</v>
      </c>
      <c r="J52" s="542">
        <v>78570</v>
      </c>
      <c r="K52" s="541" t="s">
        <v>62</v>
      </c>
      <c r="L52" s="549">
        <v>637837876</v>
      </c>
      <c r="M52" s="549"/>
      <c r="N52" s="550"/>
      <c r="O52" s="550"/>
      <c r="P52" s="545"/>
      <c r="Q52" s="551"/>
      <c r="R52" s="552"/>
      <c r="S52" s="518">
        <v>290</v>
      </c>
      <c r="T52" s="519"/>
      <c r="U52" s="520">
        <v>230</v>
      </c>
      <c r="V52" s="520"/>
      <c r="W52" s="520"/>
      <c r="X52" s="520"/>
      <c r="Y52" s="553">
        <v>60</v>
      </c>
      <c r="Z52" s="520"/>
      <c r="AA52" s="520"/>
      <c r="AB52" s="520"/>
      <c r="AC52" s="520"/>
      <c r="AD52" s="554">
        <f t="shared" si="3"/>
        <v>290</v>
      </c>
    </row>
    <row r="53" spans="1:30">
      <c r="A53" s="512"/>
      <c r="B53" s="512"/>
      <c r="C53" s="512"/>
      <c r="D53" s="512"/>
      <c r="E53" s="512"/>
      <c r="F53" s="512"/>
      <c r="G53" s="513"/>
      <c r="H53" s="514"/>
      <c r="I53" s="512"/>
      <c r="J53" s="512"/>
      <c r="K53" s="512"/>
      <c r="L53" s="512"/>
      <c r="M53" s="512"/>
      <c r="N53" s="512"/>
      <c r="O53" s="512"/>
      <c r="P53" s="515"/>
      <c r="Q53" s="516"/>
      <c r="R53" s="517"/>
      <c r="S53" s="518"/>
      <c r="T53" s="519"/>
      <c r="U53" s="520"/>
      <c r="V53" s="520"/>
      <c r="W53" s="520"/>
      <c r="X53" s="520"/>
      <c r="Y53" s="520"/>
      <c r="Z53" s="520"/>
      <c r="AA53" s="520"/>
      <c r="AB53" s="520"/>
      <c r="AC53" s="520"/>
      <c r="AD53" s="521"/>
    </row>
    <row r="54" spans="1:30" ht="15.75" thickBot="1">
      <c r="A54" s="218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31"/>
      <c r="Q54" s="235"/>
      <c r="R54" s="239"/>
      <c r="S54" s="480"/>
      <c r="T54" s="481"/>
      <c r="U54" s="483"/>
      <c r="V54" s="483"/>
      <c r="W54" s="483"/>
      <c r="X54" s="483"/>
      <c r="Y54" s="483"/>
      <c r="Z54" s="483"/>
      <c r="AA54" s="483"/>
      <c r="AB54" s="483"/>
      <c r="AC54" s="483"/>
      <c r="AD54" s="230">
        <f>SUM(U54:AC54)</f>
        <v>0</v>
      </c>
    </row>
    <row r="55" spans="1:30" s="194" customFormat="1">
      <c r="A55" s="213" t="s">
        <v>825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32"/>
      <c r="Q55" s="236">
        <f>SUM(Q3:Q54)</f>
        <v>0</v>
      </c>
      <c r="R55" s="240"/>
      <c r="S55" s="229">
        <f>SUM(S3:S54)</f>
        <v>11040</v>
      </c>
      <c r="T55" s="228"/>
      <c r="U55" s="229">
        <f>SUM(U3:U54)</f>
        <v>4655</v>
      </c>
      <c r="V55" s="229">
        <f>SUM(V3:V54)</f>
        <v>625</v>
      </c>
      <c r="W55" s="229">
        <f>SUM(W3:W54)</f>
        <v>90</v>
      </c>
      <c r="X55" s="229">
        <f>SUM(X3:X54)</f>
        <v>500</v>
      </c>
      <c r="Y55" s="229">
        <f>SUM(Y3:Y54)</f>
        <v>360</v>
      </c>
      <c r="Z55" s="229"/>
      <c r="AA55" s="229">
        <f>SUM(AA3:AA54)</f>
        <v>3710</v>
      </c>
      <c r="AB55" s="229">
        <f>SUM(AB3:AB54)</f>
        <v>210</v>
      </c>
      <c r="AC55" s="229">
        <f>SUM(AC3:AC54)</f>
        <v>240</v>
      </c>
      <c r="AD55" s="229">
        <f>SUM(AD3:AD54)</f>
        <v>10310</v>
      </c>
    </row>
    <row r="56" spans="1:30">
      <c r="X56" s="505" t="s">
        <v>1352</v>
      </c>
    </row>
    <row r="60" spans="1:30">
      <c r="T60" t="s">
        <v>1793</v>
      </c>
    </row>
    <row r="61" spans="1:30">
      <c r="S61" s="194" t="s">
        <v>1795</v>
      </c>
      <c r="T61" t="s">
        <v>1796</v>
      </c>
      <c r="U61" t="s">
        <v>1797</v>
      </c>
      <c r="V61" t="s">
        <v>1798</v>
      </c>
      <c r="Y61" s="292">
        <f>SUM(X55:AC55)</f>
        <v>5020</v>
      </c>
      <c r="Z61" s="292"/>
    </row>
    <row r="62" spans="1:30">
      <c r="S62" s="424">
        <f>S7</f>
        <v>290</v>
      </c>
      <c r="T62" s="425">
        <f>S62-X7</f>
        <v>240</v>
      </c>
      <c r="U62">
        <v>290</v>
      </c>
      <c r="V62">
        <v>50</v>
      </c>
    </row>
    <row r="63" spans="1:30">
      <c r="S63" s="424">
        <f>S8</f>
        <v>270</v>
      </c>
      <c r="T63" s="425">
        <f t="shared" ref="T63:T64" si="4">S63-X8</f>
        <v>220</v>
      </c>
      <c r="U63">
        <f>U62*0.85</f>
        <v>246.5</v>
      </c>
      <c r="V63">
        <v>50</v>
      </c>
    </row>
    <row r="64" spans="1:30">
      <c r="S64" s="424">
        <f>S9</f>
        <v>60</v>
      </c>
      <c r="T64" s="425">
        <f t="shared" si="4"/>
        <v>10</v>
      </c>
      <c r="U64">
        <f>250*0.85</f>
        <v>212.5</v>
      </c>
      <c r="V64">
        <v>50</v>
      </c>
    </row>
    <row r="65" spans="19:23">
      <c r="S65" s="555">
        <f>SUM(S62:S64)</f>
        <v>620</v>
      </c>
      <c r="T65">
        <f>SUM(T61:T64)</f>
        <v>470</v>
      </c>
      <c r="U65">
        <f>U64*0.85</f>
        <v>180.625</v>
      </c>
      <c r="V65">
        <v>50</v>
      </c>
    </row>
    <row r="66" spans="19:23">
      <c r="U66">
        <f>SUM(U62:U65)</f>
        <v>929.625</v>
      </c>
      <c r="V66">
        <f>U66-200</f>
        <v>729.625</v>
      </c>
    </row>
    <row r="67" spans="19:23">
      <c r="V67">
        <f>V66/4</f>
        <v>182.40625</v>
      </c>
    </row>
    <row r="68" spans="19:23">
      <c r="U68" t="s">
        <v>1794</v>
      </c>
    </row>
    <row r="69" spans="19:23">
      <c r="U69" t="s">
        <v>1792</v>
      </c>
    </row>
    <row r="70" spans="19:23">
      <c r="U70">
        <f>U62</f>
        <v>290</v>
      </c>
      <c r="V70">
        <v>50</v>
      </c>
    </row>
    <row r="71" spans="19:23">
      <c r="U71">
        <f t="shared" ref="U71:U72" si="5">U63</f>
        <v>246.5</v>
      </c>
      <c r="V71">
        <v>50</v>
      </c>
    </row>
    <row r="72" spans="19:23">
      <c r="U72">
        <f t="shared" si="5"/>
        <v>212.5</v>
      </c>
      <c r="V72">
        <v>50</v>
      </c>
    </row>
    <row r="73" spans="19:23">
      <c r="U73">
        <v>60</v>
      </c>
      <c r="V73">
        <v>50</v>
      </c>
    </row>
    <row r="74" spans="19:23">
      <c r="U74">
        <f>SUM(U70:U73)</f>
        <v>809</v>
      </c>
      <c r="V74" s="556">
        <f>U74-200</f>
        <v>609</v>
      </c>
      <c r="W74">
        <f>V74/4</f>
        <v>152.25</v>
      </c>
    </row>
  </sheetData>
  <autoFilter ref="A2:AD55" xr:uid="{00000000-0009-0000-0000-00000D000000}"/>
  <sortState xmlns:xlrd2="http://schemas.microsoft.com/office/spreadsheetml/2017/richdata2" ref="A3:AD53">
    <sortCondition descending="1" ref="H3:H53"/>
  </sortState>
  <mergeCells count="2">
    <mergeCell ref="P1:Q1"/>
    <mergeCell ref="R1:AD1"/>
  </mergeCells>
  <hyperlinks>
    <hyperlink ref="N33" r:id="rId1" xr:uid="{00000000-0004-0000-0D00-000000000000}"/>
    <hyperlink ref="N46" r:id="rId2" xr:uid="{00000000-0004-0000-0D00-000001000000}"/>
    <hyperlink ref="N10" r:id="rId3" xr:uid="{00000000-0004-0000-0D00-000002000000}"/>
    <hyperlink ref="N8" r:id="rId4" xr:uid="{00000000-0004-0000-0D00-000003000000}"/>
    <hyperlink ref="N7" r:id="rId5" xr:uid="{00000000-0004-0000-0D00-000004000000}"/>
    <hyperlink ref="N9" r:id="rId6" xr:uid="{00000000-0004-0000-0D00-000005000000}"/>
    <hyperlink ref="N15" r:id="rId7" xr:uid="{00000000-0004-0000-0D00-000006000000}"/>
    <hyperlink ref="N45" r:id="rId8" xr:uid="{00000000-0004-0000-0D00-000007000000}"/>
    <hyperlink ref="N3" r:id="rId9" xr:uid="{00000000-0004-0000-0D00-000008000000}"/>
    <hyperlink ref="N34" r:id="rId10" xr:uid="{00000000-0004-0000-0D00-000009000000}"/>
    <hyperlink ref="N23" r:id="rId11" xr:uid="{00000000-0004-0000-0D00-00000A000000}"/>
    <hyperlink ref="N41" r:id="rId12" xr:uid="{00000000-0004-0000-0D00-00000B000000}"/>
    <hyperlink ref="N25" r:id="rId13" xr:uid="{00000000-0004-0000-0D00-00000C000000}"/>
    <hyperlink ref="N37" r:id="rId14" xr:uid="{00000000-0004-0000-0D00-00000D000000}"/>
    <hyperlink ref="N16" r:id="rId15" xr:uid="{00000000-0004-0000-0D00-00000E000000}"/>
    <hyperlink ref="N39" r:id="rId16" xr:uid="{00000000-0004-0000-0D00-00000F000000}"/>
    <hyperlink ref="N51" r:id="rId17" xr:uid="{00000000-0004-0000-0D00-000010000000}"/>
    <hyperlink ref="N36" r:id="rId18" xr:uid="{00000000-0004-0000-0D00-000011000000}"/>
    <hyperlink ref="N13" r:id="rId19" xr:uid="{00000000-0004-0000-0D00-000012000000}"/>
    <hyperlink ref="N40" r:id="rId20" xr:uid="{00000000-0004-0000-0D00-000013000000}"/>
    <hyperlink ref="N6" r:id="rId21" xr:uid="{00000000-0004-0000-0D00-000014000000}"/>
    <hyperlink ref="N20" r:id="rId22" xr:uid="{00000000-0004-0000-0D00-000015000000}"/>
    <hyperlink ref="N17" r:id="rId23" xr:uid="{00000000-0004-0000-0D00-000016000000}"/>
    <hyperlink ref="N26" r:id="rId24" xr:uid="{00000000-0004-0000-0D00-000017000000}"/>
    <hyperlink ref="N22" r:id="rId25" xr:uid="{00000000-0004-0000-0D00-000018000000}"/>
    <hyperlink ref="N49" r:id="rId26" xr:uid="{00000000-0004-0000-0D00-000019000000}"/>
    <hyperlink ref="N18" r:id="rId27" xr:uid="{00000000-0004-0000-0D00-00001A000000}"/>
    <hyperlink ref="N30" r:id="rId28" xr:uid="{00000000-0004-0000-0D00-00001B000000}"/>
    <hyperlink ref="N11" r:id="rId29" xr:uid="{00000000-0004-0000-0D00-00001C000000}"/>
    <hyperlink ref="N21" r:id="rId30" xr:uid="{00000000-0004-0000-0D00-00001D000000}"/>
    <hyperlink ref="N29" r:id="rId31" xr:uid="{00000000-0004-0000-0D00-00001E000000}"/>
    <hyperlink ref="N31" r:id="rId32" xr:uid="{00000000-0004-0000-0D00-00001F000000}"/>
    <hyperlink ref="N32" r:id="rId33" xr:uid="{00000000-0004-0000-0D00-000020000000}"/>
    <hyperlink ref="N50" r:id="rId34" xr:uid="{00000000-0004-0000-0D00-000021000000}"/>
    <hyperlink ref="N42" r:id="rId35" xr:uid="{00000000-0004-0000-0D00-000022000000}"/>
    <hyperlink ref="N24" r:id="rId36" xr:uid="{00000000-0004-0000-0D00-000023000000}"/>
    <hyperlink ref="N4" r:id="rId37" xr:uid="{00000000-0004-0000-0D00-000024000000}"/>
    <hyperlink ref="N44" r:id="rId38" xr:uid="{00000000-0004-0000-0D00-000025000000}"/>
    <hyperlink ref="AE5" r:id="rId39" xr:uid="{00000000-0004-0000-0D00-000026000000}"/>
  </hyperlinks>
  <pageMargins left="0.7" right="0.7" top="0.75" bottom="0.75" header="0.3" footer="0.3"/>
  <pageSetup paperSize="9" orientation="landscape" r:id="rId40"/>
  <legacy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4</vt:i4>
      </vt:variant>
    </vt:vector>
  </HeadingPairs>
  <TitlesOfParts>
    <vt:vector size="25" baseType="lpstr">
      <vt:lpstr>Saison 21 22</vt:lpstr>
      <vt:lpstr>Budget 22 23</vt:lpstr>
      <vt:lpstr>adherent maurecourt asso</vt:lpstr>
      <vt:lpstr>Maurecourt 23 24</vt:lpstr>
      <vt:lpstr>Vernouillet 22 23</vt:lpstr>
      <vt:lpstr>draft appel</vt:lpstr>
      <vt:lpstr>vernouillet didier</vt:lpstr>
      <vt:lpstr>draft tournoi </vt:lpstr>
      <vt:lpstr>old adherent Maurecourt 24 25 </vt:lpstr>
      <vt:lpstr>adherents Maurecourt 25 26</vt:lpstr>
      <vt:lpstr>Comptes 25 26</vt:lpstr>
      <vt:lpstr>Mouvements 2026</vt:lpstr>
      <vt:lpstr>Extract datas annee sep 25</vt:lpstr>
      <vt:lpstr>TCD Saison 2025 2026</vt:lpstr>
      <vt:lpstr>previsionnel 27</vt:lpstr>
      <vt:lpstr>Mouvements 2025</vt:lpstr>
      <vt:lpstr>TCD budget 2025 2026</vt:lpstr>
      <vt:lpstr>contacts 25 26</vt:lpstr>
      <vt:lpstr>Liste budget</vt:lpstr>
      <vt:lpstr>draft grade</vt:lpstr>
      <vt:lpstr>draft pour appel</vt:lpstr>
      <vt:lpstr>'draft appel'!Impression_des_titres</vt:lpstr>
      <vt:lpstr>'Budget 22 23'!Zone_d_impression</vt:lpstr>
      <vt:lpstr>'Comptes 25 26'!Zone_d_impression</vt:lpstr>
      <vt:lpstr>'Saison 21 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Cyril HILLAIRET</cp:lastModifiedBy>
  <cp:lastPrinted>2023-11-21T15:25:56Z</cp:lastPrinted>
  <dcterms:created xsi:type="dcterms:W3CDTF">2017-02-25T16:47:03Z</dcterms:created>
  <dcterms:modified xsi:type="dcterms:W3CDTF">2026-06-07T20:13:46Z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ad6431-53ea-4466-8111-3fefa470bcb9_Enabled">
    <vt:lpwstr>true</vt:lpwstr>
  </property>
  <property fmtid="{D5CDD505-2E9C-101B-9397-08002B2CF9AE}" pid="3" name="MSIP_Label_4cad6431-53ea-4466-8111-3fefa470bcb9_SetDate">
    <vt:lpwstr>2026-06-02T12:15:56Z</vt:lpwstr>
  </property>
  <property fmtid="{D5CDD505-2E9C-101B-9397-08002B2CF9AE}" pid="4" name="MSIP_Label_4cad6431-53ea-4466-8111-3fefa470bcb9_Method">
    <vt:lpwstr>Standard</vt:lpwstr>
  </property>
  <property fmtid="{D5CDD505-2E9C-101B-9397-08002B2CF9AE}" pid="5" name="MSIP_Label_4cad6431-53ea-4466-8111-3fefa470bcb9_Name">
    <vt:lpwstr>Usage Interne</vt:lpwstr>
  </property>
  <property fmtid="{D5CDD505-2E9C-101B-9397-08002B2CF9AE}" pid="6" name="MSIP_Label_4cad6431-53ea-4466-8111-3fefa470bcb9_SiteId">
    <vt:lpwstr>fb3baf17-c313-474c-8d5d-577a3ec97a32</vt:lpwstr>
  </property>
  <property fmtid="{D5CDD505-2E9C-101B-9397-08002B2CF9AE}" pid="7" name="MSIP_Label_4cad6431-53ea-4466-8111-3fefa470bcb9_ActionId">
    <vt:lpwstr>f433adad-8566-4868-8e8a-e24b344dcc38</vt:lpwstr>
  </property>
  <property fmtid="{D5CDD505-2E9C-101B-9397-08002B2CF9AE}" pid="8" name="MSIP_Label_4cad6431-53ea-4466-8111-3fefa470bcb9_ContentBits">
    <vt:lpwstr>0</vt:lpwstr>
  </property>
  <property fmtid="{D5CDD505-2E9C-101B-9397-08002B2CF9AE}" pid="9" name="MSIP_Label_4cad6431-53ea-4466-8111-3fefa470bcb9_Tag">
    <vt:lpwstr>10, 3, 0, 1</vt:lpwstr>
  </property>
</Properties>
</file>